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kise-my.sharepoint.com/personal/chris_bengtsson_ki_se/Documents/Workspace/1. Templates/Kalkylmallar/"/>
    </mc:Choice>
  </mc:AlternateContent>
  <xr:revisionPtr revIDLastSave="5" documentId="11_3BDDFD2CEE1920984638AC09824C3C17C30B416B" xr6:coauthVersionLast="47" xr6:coauthVersionMax="47" xr10:uidLastSave="{2ED99D19-E955-4A53-B135-3C7C8CF23DCA}"/>
  <bookViews>
    <workbookView xWindow="-108" yWindow="-108" windowWidth="46296" windowHeight="25416" tabRatio="500" activeTab="2" xr2:uid="{00000000-000D-0000-FFFF-FFFF00000000}"/>
  </bookViews>
  <sheets>
    <sheet name="Start" sheetId="1" r:id="rId1"/>
    <sheet name="Inställningar" sheetId="2" r:id="rId2"/>
    <sheet name="EXEMPEL (exkluderad)" sheetId="16" r:id="rId3"/>
    <sheet name="Forte" sheetId="3" r:id="rId4"/>
    <sheet name="VR" sheetId="4" r:id="rId5"/>
    <sheet name="Formas" sheetId="5" r:id="rId6"/>
    <sheet name="Vinnova" sheetId="6" r:id="rId7"/>
    <sheet name="Cancerfonden" sheetId="7" r:id="rId8"/>
    <sheet name="Hjärt-Lungfonden" sheetId="8" r:id="rId9"/>
    <sheet name="KAW" sheetId="9" r:id="rId10"/>
    <sheet name="ADSS" sheetId="10" r:id="rId11"/>
    <sheet name="Tandläkarsällskapet" sheetId="11" r:id="rId12"/>
    <sheet name="SOF" sheetId="12" r:id="rId13"/>
    <sheet name="ALF" sheetId="13" r:id="rId14"/>
    <sheet name="Eklund Foundation" sheetId="14" r:id="rId15"/>
    <sheet name="Övrig finansiär" sheetId="15" r:id="rId16"/>
  </sheets>
  <definedNames>
    <definedName name="DR_KAT">Inställningar!$C$56:$E$56</definedName>
    <definedName name="DR_VAL">Inställningar!$C$57:$E$60</definedName>
    <definedName name="INDI_KI">Inställningar!$C$10</definedName>
    <definedName name="INST_LIST">Inställningar!$C$21:$C$22</definedName>
    <definedName name="LKP">Inställningar!$C$6</definedName>
    <definedName name="LKP_EXT">Inställningar!$C$17</definedName>
    <definedName name="RULES">Inställningar!$B$27:$I$38</definedName>
    <definedName name="SAL_IDX">Inställningar!$C$13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5" i="16" l="1"/>
  <c r="J61" i="16"/>
  <c r="D61" i="16"/>
  <c r="F60" i="16"/>
  <c r="K59" i="16"/>
  <c r="J59" i="16"/>
  <c r="I59" i="16"/>
  <c r="H59" i="16"/>
  <c r="G59" i="16"/>
  <c r="L59" i="16" s="1"/>
  <c r="F59" i="16"/>
  <c r="K58" i="16"/>
  <c r="J58" i="16"/>
  <c r="I58" i="16"/>
  <c r="H58" i="16"/>
  <c r="G58" i="16"/>
  <c r="F58" i="16"/>
  <c r="K57" i="16"/>
  <c r="J57" i="16"/>
  <c r="I57" i="16"/>
  <c r="H57" i="16"/>
  <c r="L57" i="16" s="1"/>
  <c r="G57" i="16"/>
  <c r="F57" i="16"/>
  <c r="K56" i="16"/>
  <c r="J56" i="16"/>
  <c r="J60" i="16" s="1"/>
  <c r="I56" i="16"/>
  <c r="H56" i="16"/>
  <c r="H60" i="16" s="1"/>
  <c r="H61" i="16" s="1"/>
  <c r="G56" i="16"/>
  <c r="F56" i="16"/>
  <c r="G55" i="16"/>
  <c r="K53" i="16"/>
  <c r="J53" i="16"/>
  <c r="I53" i="16"/>
  <c r="H53" i="16"/>
  <c r="G53" i="16"/>
  <c r="F53" i="16"/>
  <c r="L53" i="16" s="1"/>
  <c r="L52" i="16"/>
  <c r="L51" i="16"/>
  <c r="L50" i="16"/>
  <c r="L49" i="16"/>
  <c r="L48" i="16"/>
  <c r="L47" i="16"/>
  <c r="L45" i="16"/>
  <c r="K45" i="16"/>
  <c r="J45" i="16"/>
  <c r="I45" i="16"/>
  <c r="H45" i="16"/>
  <c r="G45" i="16"/>
  <c r="F45" i="16"/>
  <c r="L44" i="16"/>
  <c r="L43" i="16"/>
  <c r="L42" i="16"/>
  <c r="L41" i="16"/>
  <c r="L40" i="16"/>
  <c r="L39" i="16"/>
  <c r="L38" i="16"/>
  <c r="L37" i="16"/>
  <c r="K30" i="16"/>
  <c r="J30" i="16"/>
  <c r="I30" i="16"/>
  <c r="H30" i="16"/>
  <c r="G30" i="16"/>
  <c r="F30" i="16"/>
  <c r="L30" i="16" s="1"/>
  <c r="L29" i="16"/>
  <c r="K29" i="16"/>
  <c r="J29" i="16"/>
  <c r="I29" i="16"/>
  <c r="H29" i="16"/>
  <c r="G29" i="16"/>
  <c r="F29" i="16"/>
  <c r="K28" i="16"/>
  <c r="J28" i="16"/>
  <c r="I28" i="16"/>
  <c r="H28" i="16"/>
  <c r="G28" i="16"/>
  <c r="F28" i="16"/>
  <c r="L28" i="16" s="1"/>
  <c r="L27" i="16"/>
  <c r="K27" i="16"/>
  <c r="J27" i="16"/>
  <c r="I27" i="16"/>
  <c r="H27" i="16"/>
  <c r="G27" i="16"/>
  <c r="F27" i="16"/>
  <c r="K25" i="16"/>
  <c r="J25" i="16"/>
  <c r="I25" i="16"/>
  <c r="H25" i="16"/>
  <c r="G25" i="16"/>
  <c r="F25" i="16"/>
  <c r="K24" i="16"/>
  <c r="J24" i="16"/>
  <c r="I24" i="16"/>
  <c r="H24" i="16"/>
  <c r="G24" i="16"/>
  <c r="F24" i="16"/>
  <c r="L24" i="16" s="1"/>
  <c r="K23" i="16"/>
  <c r="J23" i="16"/>
  <c r="I23" i="16"/>
  <c r="H23" i="16"/>
  <c r="G23" i="16"/>
  <c r="L23" i="16" s="1"/>
  <c r="F23" i="16"/>
  <c r="K22" i="16"/>
  <c r="J22" i="16"/>
  <c r="I22" i="16"/>
  <c r="H22" i="16"/>
  <c r="G22" i="16"/>
  <c r="F22" i="16"/>
  <c r="K21" i="16"/>
  <c r="L21" i="16" s="1"/>
  <c r="J21" i="16"/>
  <c r="I21" i="16"/>
  <c r="H21" i="16"/>
  <c r="G21" i="16"/>
  <c r="F21" i="16"/>
  <c r="K20" i="16"/>
  <c r="K31" i="16" s="1"/>
  <c r="J20" i="16"/>
  <c r="I20" i="16"/>
  <c r="H20" i="16"/>
  <c r="G20" i="16"/>
  <c r="F20" i="16"/>
  <c r="K19" i="16"/>
  <c r="J19" i="16"/>
  <c r="I19" i="16"/>
  <c r="H19" i="16"/>
  <c r="G19" i="16"/>
  <c r="F19" i="16"/>
  <c r="K18" i="16"/>
  <c r="J18" i="16"/>
  <c r="I18" i="16"/>
  <c r="I31" i="16" s="1"/>
  <c r="H18" i="16"/>
  <c r="G18" i="16"/>
  <c r="G31" i="16" s="1"/>
  <c r="F18" i="16"/>
  <c r="L18" i="16" s="1"/>
  <c r="K16" i="16"/>
  <c r="J16" i="16"/>
  <c r="I16" i="16"/>
  <c r="H16" i="16"/>
  <c r="G16" i="16"/>
  <c r="F16" i="16"/>
  <c r="L76" i="15"/>
  <c r="K76" i="15"/>
  <c r="J76" i="15"/>
  <c r="I76" i="15"/>
  <c r="H76" i="15"/>
  <c r="G76" i="15"/>
  <c r="L75" i="15"/>
  <c r="F76" i="15" s="1"/>
  <c r="D61" i="15"/>
  <c r="K59" i="15"/>
  <c r="J59" i="15"/>
  <c r="I59" i="15"/>
  <c r="H59" i="15"/>
  <c r="G59" i="15"/>
  <c r="F59" i="15"/>
  <c r="L59" i="15" s="1"/>
  <c r="K58" i="15"/>
  <c r="J58" i="15"/>
  <c r="I58" i="15"/>
  <c r="H58" i="15"/>
  <c r="L58" i="15" s="1"/>
  <c r="G58" i="15"/>
  <c r="F58" i="15"/>
  <c r="K57" i="15"/>
  <c r="J57" i="15"/>
  <c r="I57" i="15"/>
  <c r="I60" i="15" s="1"/>
  <c r="I61" i="15" s="1"/>
  <c r="H57" i="15"/>
  <c r="H60" i="15" s="1"/>
  <c r="H61" i="15" s="1"/>
  <c r="G57" i="15"/>
  <c r="G60" i="15" s="1"/>
  <c r="G61" i="15" s="1"/>
  <c r="F57" i="15"/>
  <c r="K56" i="15"/>
  <c r="K60" i="15" s="1"/>
  <c r="K61" i="15" s="1"/>
  <c r="J56" i="15"/>
  <c r="J60" i="15" s="1"/>
  <c r="J61" i="15" s="1"/>
  <c r="I56" i="15"/>
  <c r="H56" i="15"/>
  <c r="G56" i="15"/>
  <c r="F56" i="15"/>
  <c r="G55" i="15"/>
  <c r="K53" i="15"/>
  <c r="J53" i="15"/>
  <c r="I53" i="15"/>
  <c r="H53" i="15"/>
  <c r="G53" i="15"/>
  <c r="F53" i="15"/>
  <c r="L52" i="15"/>
  <c r="L51" i="15"/>
  <c r="L50" i="15"/>
  <c r="L49" i="15"/>
  <c r="L48" i="15"/>
  <c r="L47" i="15"/>
  <c r="K45" i="15"/>
  <c r="L45" i="15" s="1"/>
  <c r="J45" i="15"/>
  <c r="I45" i="15"/>
  <c r="H45" i="15"/>
  <c r="G45" i="15"/>
  <c r="F45" i="15"/>
  <c r="L44" i="15"/>
  <c r="L43" i="15"/>
  <c r="L42" i="15"/>
  <c r="L41" i="15"/>
  <c r="L40" i="15"/>
  <c r="L39" i="15"/>
  <c r="L38" i="15"/>
  <c r="L37" i="15"/>
  <c r="K30" i="15"/>
  <c r="J30" i="15"/>
  <c r="L30" i="15" s="1"/>
  <c r="I30" i="15"/>
  <c r="H30" i="15"/>
  <c r="G30" i="15"/>
  <c r="F30" i="15"/>
  <c r="K29" i="15"/>
  <c r="J29" i="15"/>
  <c r="I29" i="15"/>
  <c r="H29" i="15"/>
  <c r="G29" i="15"/>
  <c r="F29" i="15"/>
  <c r="K28" i="15"/>
  <c r="L28" i="15" s="1"/>
  <c r="J28" i="15"/>
  <c r="I28" i="15"/>
  <c r="H28" i="15"/>
  <c r="G28" i="15"/>
  <c r="F28" i="15"/>
  <c r="K27" i="15"/>
  <c r="J27" i="15"/>
  <c r="I27" i="15"/>
  <c r="H27" i="15"/>
  <c r="G27" i="15"/>
  <c r="F27" i="15"/>
  <c r="L27" i="15" s="1"/>
  <c r="K25" i="15"/>
  <c r="J25" i="15"/>
  <c r="I25" i="15"/>
  <c r="H25" i="15"/>
  <c r="G25" i="15"/>
  <c r="F25" i="15"/>
  <c r="K24" i="15"/>
  <c r="J24" i="15"/>
  <c r="I24" i="15"/>
  <c r="H24" i="15"/>
  <c r="L24" i="15" s="1"/>
  <c r="G24" i="15"/>
  <c r="F24" i="15"/>
  <c r="K23" i="15"/>
  <c r="J23" i="15"/>
  <c r="I23" i="15"/>
  <c r="H23" i="15"/>
  <c r="G23" i="15"/>
  <c r="F23" i="15"/>
  <c r="K22" i="15"/>
  <c r="J22" i="15"/>
  <c r="I22" i="15"/>
  <c r="L22" i="15" s="1"/>
  <c r="H22" i="15"/>
  <c r="G22" i="15"/>
  <c r="F22" i="15"/>
  <c r="K21" i="15"/>
  <c r="J21" i="15"/>
  <c r="I21" i="15"/>
  <c r="H21" i="15"/>
  <c r="G21" i="15"/>
  <c r="F21" i="15"/>
  <c r="K20" i="15"/>
  <c r="L20" i="15" s="1"/>
  <c r="J20" i="15"/>
  <c r="I20" i="15"/>
  <c r="H20" i="15"/>
  <c r="G20" i="15"/>
  <c r="F20" i="15"/>
  <c r="K19" i="15"/>
  <c r="L19" i="15" s="1"/>
  <c r="J19" i="15"/>
  <c r="I19" i="15"/>
  <c r="H19" i="15"/>
  <c r="G19" i="15"/>
  <c r="F19" i="15"/>
  <c r="K18" i="15"/>
  <c r="J18" i="15"/>
  <c r="I18" i="15"/>
  <c r="H18" i="15"/>
  <c r="H31" i="15" s="1"/>
  <c r="G18" i="15"/>
  <c r="G31" i="15" s="1"/>
  <c r="F18" i="15"/>
  <c r="L18" i="15" s="1"/>
  <c r="K16" i="15"/>
  <c r="J16" i="15"/>
  <c r="I16" i="15"/>
  <c r="H16" i="15"/>
  <c r="G16" i="15"/>
  <c r="F16" i="15"/>
  <c r="B122" i="14"/>
  <c r="K121" i="14"/>
  <c r="J121" i="14"/>
  <c r="B121" i="14"/>
  <c r="B120" i="14"/>
  <c r="B119" i="14"/>
  <c r="K116" i="14"/>
  <c r="J116" i="14"/>
  <c r="I116" i="14"/>
  <c r="H116" i="14"/>
  <c r="K115" i="14"/>
  <c r="J115" i="14"/>
  <c r="I115" i="14"/>
  <c r="H115" i="14"/>
  <c r="G115" i="14"/>
  <c r="F115" i="14"/>
  <c r="K114" i="14"/>
  <c r="J114" i="14"/>
  <c r="I114" i="14"/>
  <c r="H114" i="14"/>
  <c r="G114" i="14"/>
  <c r="F114" i="14"/>
  <c r="K113" i="14"/>
  <c r="J113" i="14"/>
  <c r="I113" i="14"/>
  <c r="H113" i="14"/>
  <c r="G113" i="14"/>
  <c r="F113" i="14"/>
  <c r="L112" i="14"/>
  <c r="K112" i="14"/>
  <c r="J112" i="14"/>
  <c r="I112" i="14"/>
  <c r="H112" i="14"/>
  <c r="G112" i="14"/>
  <c r="F112" i="14"/>
  <c r="K111" i="14"/>
  <c r="J111" i="14"/>
  <c r="I111" i="14"/>
  <c r="H111" i="14"/>
  <c r="G111" i="14"/>
  <c r="F111" i="14"/>
  <c r="K110" i="14"/>
  <c r="J110" i="14"/>
  <c r="I110" i="14"/>
  <c r="H110" i="14"/>
  <c r="G110" i="14"/>
  <c r="F110" i="14"/>
  <c r="K107" i="14"/>
  <c r="J107" i="14"/>
  <c r="I107" i="14"/>
  <c r="K106" i="14"/>
  <c r="J106" i="14"/>
  <c r="I106" i="14"/>
  <c r="H106" i="14"/>
  <c r="G106" i="14"/>
  <c r="F106" i="14"/>
  <c r="K105" i="14"/>
  <c r="J105" i="14"/>
  <c r="I105" i="14"/>
  <c r="H105" i="14"/>
  <c r="G105" i="14"/>
  <c r="F105" i="14"/>
  <c r="K104" i="14"/>
  <c r="J104" i="14"/>
  <c r="I104" i="14"/>
  <c r="H104" i="14"/>
  <c r="G104" i="14"/>
  <c r="F104" i="14"/>
  <c r="K103" i="14"/>
  <c r="J103" i="14"/>
  <c r="I103" i="14"/>
  <c r="H103" i="14"/>
  <c r="G103" i="14"/>
  <c r="F103" i="14"/>
  <c r="L102" i="14"/>
  <c r="K102" i="14"/>
  <c r="J102" i="14"/>
  <c r="I102" i="14"/>
  <c r="H102" i="14"/>
  <c r="G102" i="14"/>
  <c r="F102" i="14"/>
  <c r="K101" i="14"/>
  <c r="J101" i="14"/>
  <c r="I101" i="14"/>
  <c r="H101" i="14"/>
  <c r="G101" i="14"/>
  <c r="F101" i="14"/>
  <c r="L100" i="14"/>
  <c r="K100" i="14"/>
  <c r="J100" i="14"/>
  <c r="I100" i="14"/>
  <c r="H100" i="14"/>
  <c r="G100" i="14"/>
  <c r="F100" i="14"/>
  <c r="K99" i="14"/>
  <c r="J99" i="14"/>
  <c r="I99" i="14"/>
  <c r="H99" i="14"/>
  <c r="G99" i="14"/>
  <c r="F99" i="14"/>
  <c r="K93" i="14"/>
  <c r="J93" i="14"/>
  <c r="H93" i="14"/>
  <c r="B93" i="14"/>
  <c r="H92" i="14"/>
  <c r="G92" i="14"/>
  <c r="F92" i="14"/>
  <c r="B92" i="14"/>
  <c r="B91" i="14"/>
  <c r="J90" i="14"/>
  <c r="I90" i="14"/>
  <c r="H90" i="14"/>
  <c r="G90" i="14"/>
  <c r="B90" i="14"/>
  <c r="B88" i="14"/>
  <c r="K87" i="14"/>
  <c r="J87" i="14"/>
  <c r="I87" i="14"/>
  <c r="B87" i="14"/>
  <c r="B86" i="14"/>
  <c r="G85" i="14"/>
  <c r="B85" i="14"/>
  <c r="B84" i="14"/>
  <c r="B83" i="14"/>
  <c r="J82" i="14"/>
  <c r="I82" i="14"/>
  <c r="F82" i="14"/>
  <c r="B82" i="14"/>
  <c r="B81" i="14"/>
  <c r="K79" i="14"/>
  <c r="J79" i="14"/>
  <c r="I79" i="14"/>
  <c r="H76" i="14"/>
  <c r="G76" i="14"/>
  <c r="L75" i="14"/>
  <c r="D61" i="14"/>
  <c r="K59" i="14"/>
  <c r="K122" i="14" s="1"/>
  <c r="J59" i="14"/>
  <c r="J122" i="14" s="1"/>
  <c r="I59" i="14"/>
  <c r="I122" i="14" s="1"/>
  <c r="K58" i="14"/>
  <c r="J58" i="14"/>
  <c r="I58" i="14"/>
  <c r="I121" i="14" s="1"/>
  <c r="F58" i="14"/>
  <c r="F121" i="14" s="1"/>
  <c r="K57" i="14"/>
  <c r="K120" i="14" s="1"/>
  <c r="J57" i="14"/>
  <c r="J120" i="14" s="1"/>
  <c r="I57" i="14"/>
  <c r="I120" i="14" s="1"/>
  <c r="K56" i="14"/>
  <c r="K60" i="14" s="1"/>
  <c r="K123" i="14" s="1"/>
  <c r="J56" i="14"/>
  <c r="I56" i="14"/>
  <c r="G55" i="14"/>
  <c r="L53" i="14"/>
  <c r="L116" i="14" s="1"/>
  <c r="K53" i="14"/>
  <c r="J53" i="14"/>
  <c r="I53" i="14"/>
  <c r="H53" i="14"/>
  <c r="G53" i="14"/>
  <c r="G116" i="14" s="1"/>
  <c r="F53" i="14"/>
  <c r="F116" i="14" s="1"/>
  <c r="L52" i="14"/>
  <c r="L115" i="14" s="1"/>
  <c r="L51" i="14"/>
  <c r="L114" i="14" s="1"/>
  <c r="L50" i="14"/>
  <c r="L113" i="14" s="1"/>
  <c r="L49" i="14"/>
  <c r="L48" i="14"/>
  <c r="L111" i="14" s="1"/>
  <c r="L47" i="14"/>
  <c r="L110" i="14" s="1"/>
  <c r="K45" i="14"/>
  <c r="J45" i="14"/>
  <c r="I45" i="14"/>
  <c r="H45" i="14"/>
  <c r="H107" i="14" s="1"/>
  <c r="G45" i="14"/>
  <c r="G107" i="14" s="1"/>
  <c r="F45" i="14"/>
  <c r="L44" i="14"/>
  <c r="L106" i="14" s="1"/>
  <c r="L43" i="14"/>
  <c r="L105" i="14" s="1"/>
  <c r="L42" i="14"/>
  <c r="L104" i="14" s="1"/>
  <c r="L41" i="14"/>
  <c r="L103" i="14" s="1"/>
  <c r="L40" i="14"/>
  <c r="L39" i="14"/>
  <c r="L101" i="14" s="1"/>
  <c r="L38" i="14"/>
  <c r="L37" i="14"/>
  <c r="L99" i="14" s="1"/>
  <c r="K30" i="14"/>
  <c r="J30" i="14"/>
  <c r="I30" i="14"/>
  <c r="I93" i="14" s="1"/>
  <c r="H30" i="14"/>
  <c r="G30" i="14"/>
  <c r="G93" i="14" s="1"/>
  <c r="F30" i="14"/>
  <c r="L29" i="14"/>
  <c r="L92" i="14" s="1"/>
  <c r="K29" i="14"/>
  <c r="K92" i="14" s="1"/>
  <c r="J29" i="14"/>
  <c r="J92" i="14" s="1"/>
  <c r="I29" i="14"/>
  <c r="I92" i="14" s="1"/>
  <c r="H29" i="14"/>
  <c r="G29" i="14"/>
  <c r="F29" i="14"/>
  <c r="K28" i="14"/>
  <c r="K91" i="14" s="1"/>
  <c r="J28" i="14"/>
  <c r="J91" i="14" s="1"/>
  <c r="I28" i="14"/>
  <c r="I91" i="14" s="1"/>
  <c r="H28" i="14"/>
  <c r="H91" i="14" s="1"/>
  <c r="G28" i="14"/>
  <c r="G91" i="14" s="1"/>
  <c r="F28" i="14"/>
  <c r="K27" i="14"/>
  <c r="K90" i="14" s="1"/>
  <c r="J27" i="14"/>
  <c r="I27" i="14"/>
  <c r="H27" i="14"/>
  <c r="G27" i="14"/>
  <c r="F27" i="14"/>
  <c r="F90" i="14" s="1"/>
  <c r="K25" i="14"/>
  <c r="K88" i="14" s="1"/>
  <c r="J25" i="14"/>
  <c r="J88" i="14" s="1"/>
  <c r="I25" i="14"/>
  <c r="I88" i="14" s="1"/>
  <c r="H25" i="14"/>
  <c r="H88" i="14" s="1"/>
  <c r="K24" i="14"/>
  <c r="J24" i="14"/>
  <c r="I24" i="14"/>
  <c r="H24" i="14"/>
  <c r="H87" i="14" s="1"/>
  <c r="F24" i="14"/>
  <c r="K23" i="14"/>
  <c r="K86" i="14" s="1"/>
  <c r="J23" i="14"/>
  <c r="J86" i="14" s="1"/>
  <c r="I23" i="14"/>
  <c r="I86" i="14" s="1"/>
  <c r="K22" i="14"/>
  <c r="K85" i="14" s="1"/>
  <c r="J22" i="14"/>
  <c r="J85" i="14" s="1"/>
  <c r="I22" i="14"/>
  <c r="I85" i="14" s="1"/>
  <c r="G22" i="14"/>
  <c r="K21" i="14"/>
  <c r="K84" i="14" s="1"/>
  <c r="J21" i="14"/>
  <c r="J84" i="14" s="1"/>
  <c r="I21" i="14"/>
  <c r="I84" i="14" s="1"/>
  <c r="K20" i="14"/>
  <c r="K83" i="14" s="1"/>
  <c r="J20" i="14"/>
  <c r="J83" i="14" s="1"/>
  <c r="I20" i="14"/>
  <c r="I83" i="14" s="1"/>
  <c r="F20" i="14"/>
  <c r="F83" i="14" s="1"/>
  <c r="K19" i="14"/>
  <c r="K82" i="14" s="1"/>
  <c r="J19" i="14"/>
  <c r="I19" i="14"/>
  <c r="G19" i="14"/>
  <c r="G82" i="14" s="1"/>
  <c r="F19" i="14"/>
  <c r="K18" i="14"/>
  <c r="K81" i="14" s="1"/>
  <c r="J18" i="14"/>
  <c r="J81" i="14" s="1"/>
  <c r="I18" i="14"/>
  <c r="I81" i="14" s="1"/>
  <c r="G18" i="14"/>
  <c r="K16" i="14"/>
  <c r="J16" i="14"/>
  <c r="I16" i="14"/>
  <c r="H16" i="14"/>
  <c r="H79" i="14" s="1"/>
  <c r="G16" i="14"/>
  <c r="G79" i="14" s="1"/>
  <c r="F16" i="14"/>
  <c r="F79" i="14" s="1"/>
  <c r="C14" i="14"/>
  <c r="H13" i="14"/>
  <c r="C13" i="14"/>
  <c r="H12" i="14"/>
  <c r="G59" i="14" s="1"/>
  <c r="G122" i="14" s="1"/>
  <c r="C12" i="14"/>
  <c r="H11" i="14"/>
  <c r="C11" i="14"/>
  <c r="J76" i="13"/>
  <c r="G76" i="13"/>
  <c r="F76" i="13"/>
  <c r="L75" i="13"/>
  <c r="K61" i="13"/>
  <c r="D61" i="13"/>
  <c r="K59" i="13"/>
  <c r="J59" i="13"/>
  <c r="I59" i="13"/>
  <c r="K58" i="13"/>
  <c r="J58" i="13"/>
  <c r="I58" i="13"/>
  <c r="H58" i="13"/>
  <c r="G58" i="13"/>
  <c r="F58" i="13"/>
  <c r="K57" i="13"/>
  <c r="J57" i="13"/>
  <c r="F57" i="13"/>
  <c r="K56" i="13"/>
  <c r="K60" i="13" s="1"/>
  <c r="J56" i="13"/>
  <c r="J60" i="13" s="1"/>
  <c r="J61" i="13" s="1"/>
  <c r="I56" i="13"/>
  <c r="H56" i="13"/>
  <c r="G56" i="13"/>
  <c r="F56" i="13"/>
  <c r="L56" i="13" s="1"/>
  <c r="G55" i="13"/>
  <c r="K53" i="13"/>
  <c r="J53" i="13"/>
  <c r="I53" i="13"/>
  <c r="H53" i="13"/>
  <c r="G53" i="13"/>
  <c r="F53" i="13"/>
  <c r="L53" i="13" s="1"/>
  <c r="L52" i="13"/>
  <c r="L51" i="13"/>
  <c r="L50" i="13"/>
  <c r="L49" i="13"/>
  <c r="L48" i="13"/>
  <c r="L47" i="13"/>
  <c r="K45" i="13"/>
  <c r="J45" i="13"/>
  <c r="I45" i="13"/>
  <c r="H45" i="13"/>
  <c r="G45" i="13"/>
  <c r="F45" i="13"/>
  <c r="L45" i="13" s="1"/>
  <c r="L44" i="13"/>
  <c r="L43" i="13"/>
  <c r="L42" i="13"/>
  <c r="L41" i="13"/>
  <c r="L40" i="13"/>
  <c r="L39" i="13"/>
  <c r="L38" i="13"/>
  <c r="L37" i="13"/>
  <c r="K30" i="13"/>
  <c r="J30" i="13"/>
  <c r="I30" i="13"/>
  <c r="H30" i="13"/>
  <c r="G30" i="13"/>
  <c r="F30" i="13"/>
  <c r="K29" i="13"/>
  <c r="J29" i="13"/>
  <c r="I29" i="13"/>
  <c r="H29" i="13"/>
  <c r="G29" i="13"/>
  <c r="F29" i="13"/>
  <c r="L29" i="13" s="1"/>
  <c r="K28" i="13"/>
  <c r="J28" i="13"/>
  <c r="I28" i="13"/>
  <c r="H28" i="13"/>
  <c r="G28" i="13"/>
  <c r="F28" i="13"/>
  <c r="K27" i="13"/>
  <c r="J27" i="13"/>
  <c r="I27" i="13"/>
  <c r="H27" i="13"/>
  <c r="G27" i="13"/>
  <c r="F27" i="13"/>
  <c r="K25" i="13"/>
  <c r="J25" i="13"/>
  <c r="J31" i="13" s="1"/>
  <c r="I25" i="13"/>
  <c r="H25" i="13"/>
  <c r="K24" i="13"/>
  <c r="J24" i="13"/>
  <c r="I24" i="13"/>
  <c r="H24" i="13"/>
  <c r="G24" i="13"/>
  <c r="F24" i="13"/>
  <c r="K23" i="13"/>
  <c r="J23" i="13"/>
  <c r="K22" i="13"/>
  <c r="J22" i="13"/>
  <c r="I22" i="13"/>
  <c r="H22" i="13"/>
  <c r="G22" i="13"/>
  <c r="F22" i="13"/>
  <c r="L22" i="13" s="1"/>
  <c r="K21" i="13"/>
  <c r="J21" i="13"/>
  <c r="G21" i="13"/>
  <c r="F21" i="13"/>
  <c r="K20" i="13"/>
  <c r="J20" i="13"/>
  <c r="I20" i="13"/>
  <c r="H20" i="13"/>
  <c r="G20" i="13"/>
  <c r="K19" i="13"/>
  <c r="J19" i="13"/>
  <c r="I19" i="13"/>
  <c r="H19" i="13"/>
  <c r="G19" i="13"/>
  <c r="F19" i="13"/>
  <c r="K18" i="13"/>
  <c r="K31" i="13" s="1"/>
  <c r="J18" i="13"/>
  <c r="I18" i="13"/>
  <c r="K16" i="13"/>
  <c r="J16" i="13"/>
  <c r="I16" i="13"/>
  <c r="H16" i="13"/>
  <c r="G16" i="13"/>
  <c r="F16" i="13"/>
  <c r="C14" i="13"/>
  <c r="H13" i="13"/>
  <c r="C13" i="13"/>
  <c r="H12" i="13"/>
  <c r="H59" i="13" s="1"/>
  <c r="C12" i="13"/>
  <c r="H11" i="13"/>
  <c r="C11" i="13"/>
  <c r="L75" i="12"/>
  <c r="K61" i="12"/>
  <c r="D61" i="12"/>
  <c r="F60" i="12"/>
  <c r="K59" i="12"/>
  <c r="J59" i="12"/>
  <c r="I59" i="12"/>
  <c r="F59" i="12"/>
  <c r="K58" i="12"/>
  <c r="J58" i="12"/>
  <c r="I58" i="12"/>
  <c r="I60" i="12" s="1"/>
  <c r="I61" i="12" s="1"/>
  <c r="H58" i="12"/>
  <c r="G58" i="12"/>
  <c r="F58" i="12"/>
  <c r="K57" i="12"/>
  <c r="J57" i="12"/>
  <c r="I57" i="12"/>
  <c r="H57" i="12"/>
  <c r="G57" i="12"/>
  <c r="F57" i="12"/>
  <c r="L57" i="12" s="1"/>
  <c r="K56" i="12"/>
  <c r="K60" i="12" s="1"/>
  <c r="J56" i="12"/>
  <c r="J60" i="12" s="1"/>
  <c r="J61" i="12" s="1"/>
  <c r="I56" i="12"/>
  <c r="H56" i="12"/>
  <c r="G56" i="12"/>
  <c r="F56" i="12"/>
  <c r="G55" i="12"/>
  <c r="K53" i="12"/>
  <c r="J53" i="12"/>
  <c r="I53" i="12"/>
  <c r="H53" i="12"/>
  <c r="G53" i="12"/>
  <c r="F53" i="12"/>
  <c r="L52" i="12"/>
  <c r="L51" i="12"/>
  <c r="L50" i="12"/>
  <c r="L49" i="12"/>
  <c r="L48" i="12"/>
  <c r="L47" i="12"/>
  <c r="L45" i="12"/>
  <c r="K45" i="12"/>
  <c r="J45" i="12"/>
  <c r="I45" i="12"/>
  <c r="H45" i="12"/>
  <c r="G45" i="12"/>
  <c r="F45" i="12"/>
  <c r="L44" i="12"/>
  <c r="L43" i="12"/>
  <c r="L42" i="12"/>
  <c r="L41" i="12"/>
  <c r="L40" i="12"/>
  <c r="L39" i="12"/>
  <c r="L38" i="12"/>
  <c r="L37" i="12"/>
  <c r="J31" i="12"/>
  <c r="K30" i="12"/>
  <c r="J30" i="12"/>
  <c r="I30" i="12"/>
  <c r="H30" i="12"/>
  <c r="G30" i="12"/>
  <c r="F30" i="12"/>
  <c r="K29" i="12"/>
  <c r="J29" i="12"/>
  <c r="I29" i="12"/>
  <c r="H29" i="12"/>
  <c r="L29" i="12" s="1"/>
  <c r="G29" i="12"/>
  <c r="F29" i="12"/>
  <c r="K28" i="12"/>
  <c r="L28" i="12" s="1"/>
  <c r="J28" i="12"/>
  <c r="I28" i="12"/>
  <c r="H28" i="12"/>
  <c r="G28" i="12"/>
  <c r="F28" i="12"/>
  <c r="K27" i="12"/>
  <c r="J27" i="12"/>
  <c r="I27" i="12"/>
  <c r="H27" i="12"/>
  <c r="G27" i="12"/>
  <c r="F27" i="12"/>
  <c r="K25" i="12"/>
  <c r="J25" i="12"/>
  <c r="I25" i="12"/>
  <c r="H25" i="12"/>
  <c r="K24" i="12"/>
  <c r="J24" i="12"/>
  <c r="I24" i="12"/>
  <c r="H24" i="12"/>
  <c r="G24" i="12"/>
  <c r="F24" i="12"/>
  <c r="K23" i="12"/>
  <c r="J23" i="12"/>
  <c r="I23" i="12"/>
  <c r="G23" i="12"/>
  <c r="F23" i="12"/>
  <c r="K22" i="12"/>
  <c r="J22" i="12"/>
  <c r="I22" i="12"/>
  <c r="H22" i="12"/>
  <c r="G22" i="12"/>
  <c r="F22" i="12"/>
  <c r="L22" i="12" s="1"/>
  <c r="K21" i="12"/>
  <c r="J21" i="12"/>
  <c r="I21" i="12"/>
  <c r="H21" i="12"/>
  <c r="G21" i="12"/>
  <c r="L21" i="12" s="1"/>
  <c r="F21" i="12"/>
  <c r="K20" i="12"/>
  <c r="J20" i="12"/>
  <c r="I20" i="12"/>
  <c r="H20" i="12"/>
  <c r="G20" i="12"/>
  <c r="K19" i="12"/>
  <c r="J19" i="12"/>
  <c r="I19" i="12"/>
  <c r="H19" i="12"/>
  <c r="G19" i="12"/>
  <c r="F19" i="12"/>
  <c r="K18" i="12"/>
  <c r="J18" i="12"/>
  <c r="I18" i="12"/>
  <c r="F18" i="12"/>
  <c r="K16" i="12"/>
  <c r="J16" i="12"/>
  <c r="I16" i="12"/>
  <c r="H16" i="12"/>
  <c r="G16" i="12"/>
  <c r="F16" i="12"/>
  <c r="C14" i="12"/>
  <c r="H13" i="12"/>
  <c r="C13" i="12"/>
  <c r="H12" i="12"/>
  <c r="H59" i="12" s="1"/>
  <c r="C12" i="12"/>
  <c r="H11" i="12"/>
  <c r="C11" i="12"/>
  <c r="H76" i="11"/>
  <c r="G76" i="11"/>
  <c r="F76" i="11"/>
  <c r="L75" i="11"/>
  <c r="L76" i="11" s="1"/>
  <c r="D61" i="11"/>
  <c r="K59" i="11"/>
  <c r="J59" i="11"/>
  <c r="K58" i="11"/>
  <c r="J58" i="11"/>
  <c r="H58" i="11"/>
  <c r="K57" i="11"/>
  <c r="J57" i="11"/>
  <c r="K56" i="11"/>
  <c r="K60" i="11" s="1"/>
  <c r="K61" i="11" s="1"/>
  <c r="J56" i="11"/>
  <c r="I56" i="11"/>
  <c r="G55" i="11"/>
  <c r="K53" i="11"/>
  <c r="L53" i="11" s="1"/>
  <c r="J53" i="11"/>
  <c r="I53" i="11"/>
  <c r="H53" i="11"/>
  <c r="G53" i="11"/>
  <c r="F53" i="11"/>
  <c r="L52" i="11"/>
  <c r="L51" i="11"/>
  <c r="L50" i="11"/>
  <c r="L49" i="11"/>
  <c r="L48" i="11"/>
  <c r="L47" i="11"/>
  <c r="L45" i="11"/>
  <c r="K45" i="11"/>
  <c r="J45" i="11"/>
  <c r="I45" i="11"/>
  <c r="H45" i="11"/>
  <c r="G45" i="11"/>
  <c r="F45" i="11"/>
  <c r="L44" i="11"/>
  <c r="L43" i="11"/>
  <c r="L42" i="11"/>
  <c r="L41" i="11"/>
  <c r="L40" i="11"/>
  <c r="L39" i="11"/>
  <c r="L38" i="11"/>
  <c r="L37" i="11"/>
  <c r="K30" i="11"/>
  <c r="J30" i="11"/>
  <c r="I30" i="11"/>
  <c r="H30" i="11"/>
  <c r="G30" i="11"/>
  <c r="F30" i="11"/>
  <c r="K29" i="11"/>
  <c r="J29" i="11"/>
  <c r="I29" i="11"/>
  <c r="H29" i="11"/>
  <c r="G29" i="11"/>
  <c r="F29" i="11"/>
  <c r="K28" i="11"/>
  <c r="J28" i="11"/>
  <c r="I28" i="11"/>
  <c r="H28" i="11"/>
  <c r="G28" i="11"/>
  <c r="F28" i="11"/>
  <c r="K27" i="11"/>
  <c r="J27" i="11"/>
  <c r="I27" i="11"/>
  <c r="H27" i="11"/>
  <c r="G27" i="11"/>
  <c r="F27" i="11"/>
  <c r="K25" i="11"/>
  <c r="J25" i="11"/>
  <c r="F25" i="11"/>
  <c r="K24" i="11"/>
  <c r="J24" i="11"/>
  <c r="H24" i="11"/>
  <c r="G24" i="11"/>
  <c r="K23" i="11"/>
  <c r="J23" i="11"/>
  <c r="H23" i="11"/>
  <c r="F23" i="11"/>
  <c r="K22" i="11"/>
  <c r="J22" i="11"/>
  <c r="I22" i="11"/>
  <c r="K21" i="11"/>
  <c r="J21" i="11"/>
  <c r="H21" i="11"/>
  <c r="K20" i="11"/>
  <c r="J20" i="11"/>
  <c r="K19" i="11"/>
  <c r="J19" i="11"/>
  <c r="G19" i="11"/>
  <c r="F19" i="11"/>
  <c r="K18" i="11"/>
  <c r="J18" i="11"/>
  <c r="G18" i="11"/>
  <c r="K16" i="11"/>
  <c r="J16" i="11"/>
  <c r="I16" i="11"/>
  <c r="H16" i="11"/>
  <c r="G16" i="11"/>
  <c r="F16" i="11"/>
  <c r="C14" i="11"/>
  <c r="H13" i="11"/>
  <c r="C13" i="11"/>
  <c r="H12" i="11"/>
  <c r="C12" i="11"/>
  <c r="H11" i="11"/>
  <c r="C11" i="11"/>
  <c r="J76" i="10"/>
  <c r="I76" i="10"/>
  <c r="L75" i="10"/>
  <c r="L76" i="10" s="1"/>
  <c r="D61" i="10"/>
  <c r="K59" i="10"/>
  <c r="J59" i="10"/>
  <c r="I59" i="10"/>
  <c r="G59" i="10"/>
  <c r="K58" i="10"/>
  <c r="J58" i="10"/>
  <c r="K57" i="10"/>
  <c r="J57" i="10"/>
  <c r="I57" i="10"/>
  <c r="F57" i="10"/>
  <c r="K56" i="10"/>
  <c r="J56" i="10"/>
  <c r="J60" i="10" s="1"/>
  <c r="J61" i="10" s="1"/>
  <c r="F56" i="10"/>
  <c r="G55" i="10"/>
  <c r="K53" i="10"/>
  <c r="J53" i="10"/>
  <c r="I53" i="10"/>
  <c r="H53" i="10"/>
  <c r="L53" i="10" s="1"/>
  <c r="G53" i="10"/>
  <c r="F53" i="10"/>
  <c r="L52" i="10"/>
  <c r="L51" i="10"/>
  <c r="L50" i="10"/>
  <c r="L49" i="10"/>
  <c r="L48" i="10"/>
  <c r="L47" i="10"/>
  <c r="K45" i="10"/>
  <c r="J45" i="10"/>
  <c r="I45" i="10"/>
  <c r="H45" i="10"/>
  <c r="G45" i="10"/>
  <c r="F45" i="10"/>
  <c r="L44" i="10"/>
  <c r="L43" i="10"/>
  <c r="L42" i="10"/>
  <c r="L41" i="10"/>
  <c r="L40" i="10"/>
  <c r="L39" i="10"/>
  <c r="L38" i="10"/>
  <c r="L37" i="10"/>
  <c r="K30" i="10"/>
  <c r="J30" i="10"/>
  <c r="I30" i="10"/>
  <c r="H30" i="10"/>
  <c r="G30" i="10"/>
  <c r="F30" i="10"/>
  <c r="L30" i="10" s="1"/>
  <c r="K29" i="10"/>
  <c r="J29" i="10"/>
  <c r="I29" i="10"/>
  <c r="H29" i="10"/>
  <c r="G29" i="10"/>
  <c r="F29" i="10"/>
  <c r="L29" i="10" s="1"/>
  <c r="L28" i="10"/>
  <c r="K28" i="10"/>
  <c r="J28" i="10"/>
  <c r="I28" i="10"/>
  <c r="H28" i="10"/>
  <c r="G28" i="10"/>
  <c r="F28" i="10"/>
  <c r="K27" i="10"/>
  <c r="J27" i="10"/>
  <c r="I27" i="10"/>
  <c r="H27" i="10"/>
  <c r="G27" i="10"/>
  <c r="L27" i="10" s="1"/>
  <c r="F27" i="10"/>
  <c r="K25" i="10"/>
  <c r="J25" i="10"/>
  <c r="H25" i="10"/>
  <c r="F25" i="10"/>
  <c r="K24" i="10"/>
  <c r="J24" i="10"/>
  <c r="I24" i="10"/>
  <c r="K23" i="10"/>
  <c r="J23" i="10"/>
  <c r="H23" i="10"/>
  <c r="K22" i="10"/>
  <c r="J22" i="10"/>
  <c r="K21" i="10"/>
  <c r="J21" i="10"/>
  <c r="G21" i="10"/>
  <c r="F21" i="10"/>
  <c r="K20" i="10"/>
  <c r="J20" i="10"/>
  <c r="G20" i="10"/>
  <c r="K19" i="10"/>
  <c r="J19" i="10"/>
  <c r="I19" i="10"/>
  <c r="H19" i="10"/>
  <c r="K18" i="10"/>
  <c r="J18" i="10"/>
  <c r="I18" i="10"/>
  <c r="G18" i="10"/>
  <c r="K16" i="10"/>
  <c r="J16" i="10"/>
  <c r="I16" i="10"/>
  <c r="H16" i="10"/>
  <c r="G16" i="10"/>
  <c r="F16" i="10"/>
  <c r="C14" i="10"/>
  <c r="H13" i="10"/>
  <c r="C13" i="10"/>
  <c r="H12" i="10"/>
  <c r="H59" i="10" s="1"/>
  <c r="C12" i="10"/>
  <c r="H11" i="10"/>
  <c r="C11" i="10"/>
  <c r="K76" i="9"/>
  <c r="L75" i="9"/>
  <c r="D61" i="9"/>
  <c r="K60" i="9"/>
  <c r="K61" i="9" s="1"/>
  <c r="J60" i="9"/>
  <c r="J61" i="9" s="1"/>
  <c r="K59" i="9"/>
  <c r="J59" i="9"/>
  <c r="I59" i="9"/>
  <c r="K58" i="9"/>
  <c r="J58" i="9"/>
  <c r="K57" i="9"/>
  <c r="J57" i="9"/>
  <c r="H57" i="9"/>
  <c r="K56" i="9"/>
  <c r="J56" i="9"/>
  <c r="H56" i="9"/>
  <c r="G55" i="9"/>
  <c r="K53" i="9"/>
  <c r="J53" i="9"/>
  <c r="I53" i="9"/>
  <c r="H53" i="9"/>
  <c r="G53" i="9"/>
  <c r="F53" i="9"/>
  <c r="L53" i="9" s="1"/>
  <c r="L52" i="9"/>
  <c r="L51" i="9"/>
  <c r="L50" i="9"/>
  <c r="L49" i="9"/>
  <c r="L48" i="9"/>
  <c r="L47" i="9"/>
  <c r="K45" i="9"/>
  <c r="J45" i="9"/>
  <c r="I45" i="9"/>
  <c r="H45" i="9"/>
  <c r="G45" i="9"/>
  <c r="F45" i="9"/>
  <c r="L45" i="9" s="1"/>
  <c r="L44" i="9"/>
  <c r="L43" i="9"/>
  <c r="L42" i="9"/>
  <c r="L41" i="9"/>
  <c r="L40" i="9"/>
  <c r="L39" i="9"/>
  <c r="L38" i="9"/>
  <c r="L37" i="9"/>
  <c r="K30" i="9"/>
  <c r="J30" i="9"/>
  <c r="I30" i="9"/>
  <c r="H30" i="9"/>
  <c r="G30" i="9"/>
  <c r="F30" i="9"/>
  <c r="L30" i="9" s="1"/>
  <c r="K29" i="9"/>
  <c r="J29" i="9"/>
  <c r="I29" i="9"/>
  <c r="H29" i="9"/>
  <c r="L29" i="9" s="1"/>
  <c r="G29" i="9"/>
  <c r="F29" i="9"/>
  <c r="K28" i="9"/>
  <c r="J28" i="9"/>
  <c r="I28" i="9"/>
  <c r="H28" i="9"/>
  <c r="G28" i="9"/>
  <c r="F28" i="9"/>
  <c r="L28" i="9" s="1"/>
  <c r="K27" i="9"/>
  <c r="J27" i="9"/>
  <c r="I27" i="9"/>
  <c r="H27" i="9"/>
  <c r="G27" i="9"/>
  <c r="F27" i="9"/>
  <c r="K25" i="9"/>
  <c r="J25" i="9"/>
  <c r="H25" i="9"/>
  <c r="F25" i="9"/>
  <c r="K24" i="9"/>
  <c r="J24" i="9"/>
  <c r="H24" i="9"/>
  <c r="G24" i="9"/>
  <c r="K23" i="9"/>
  <c r="J23" i="9"/>
  <c r="H23" i="9"/>
  <c r="K22" i="9"/>
  <c r="J22" i="9"/>
  <c r="I22" i="9"/>
  <c r="K21" i="9"/>
  <c r="J21" i="9"/>
  <c r="K20" i="9"/>
  <c r="J20" i="9"/>
  <c r="G20" i="9"/>
  <c r="K19" i="9"/>
  <c r="J19" i="9"/>
  <c r="G19" i="9"/>
  <c r="F19" i="9"/>
  <c r="K18" i="9"/>
  <c r="J18" i="9"/>
  <c r="I18" i="9"/>
  <c r="G18" i="9"/>
  <c r="K16" i="9"/>
  <c r="J16" i="9"/>
  <c r="I16" i="9"/>
  <c r="H16" i="9"/>
  <c r="G16" i="9"/>
  <c r="F16" i="9"/>
  <c r="C14" i="9"/>
  <c r="H13" i="9"/>
  <c r="C13" i="9"/>
  <c r="H12" i="9"/>
  <c r="C12" i="9"/>
  <c r="H11" i="9"/>
  <c r="C11" i="9"/>
  <c r="J76" i="7"/>
  <c r="I76" i="7"/>
  <c r="L75" i="7"/>
  <c r="L76" i="7" s="1"/>
  <c r="D61" i="7"/>
  <c r="K59" i="7"/>
  <c r="J59" i="7"/>
  <c r="K58" i="7"/>
  <c r="J58" i="7"/>
  <c r="K57" i="7"/>
  <c r="J57" i="7"/>
  <c r="K56" i="7"/>
  <c r="J56" i="7"/>
  <c r="G55" i="7"/>
  <c r="K53" i="7"/>
  <c r="J53" i="7"/>
  <c r="I53" i="7"/>
  <c r="H53" i="7"/>
  <c r="G53" i="7"/>
  <c r="F53" i="7"/>
  <c r="L52" i="7"/>
  <c r="L51" i="7"/>
  <c r="L50" i="7"/>
  <c r="L49" i="7"/>
  <c r="L48" i="7"/>
  <c r="L47" i="7"/>
  <c r="K45" i="7"/>
  <c r="J45" i="7"/>
  <c r="I45" i="7"/>
  <c r="H45" i="7"/>
  <c r="G45" i="7"/>
  <c r="F45" i="7"/>
  <c r="L44" i="7"/>
  <c r="L43" i="7"/>
  <c r="L42" i="7"/>
  <c r="L41" i="7"/>
  <c r="L40" i="7"/>
  <c r="L39" i="7"/>
  <c r="L38" i="7"/>
  <c r="L37" i="7"/>
  <c r="K30" i="7"/>
  <c r="J30" i="7"/>
  <c r="I30" i="7"/>
  <c r="H30" i="7"/>
  <c r="G30" i="7"/>
  <c r="F30" i="7"/>
  <c r="K29" i="7"/>
  <c r="J29" i="7"/>
  <c r="I29" i="7"/>
  <c r="H29" i="7"/>
  <c r="G29" i="7"/>
  <c r="F29" i="7"/>
  <c r="K28" i="7"/>
  <c r="J28" i="7"/>
  <c r="I28" i="7"/>
  <c r="H28" i="7"/>
  <c r="G28" i="7"/>
  <c r="F28" i="7"/>
  <c r="L28" i="7" s="1"/>
  <c r="L27" i="7"/>
  <c r="K27" i="7"/>
  <c r="J27" i="7"/>
  <c r="I27" i="7"/>
  <c r="H27" i="7"/>
  <c r="G27" i="7"/>
  <c r="F27" i="7"/>
  <c r="K25" i="7"/>
  <c r="J25" i="7"/>
  <c r="K24" i="7"/>
  <c r="J24" i="7"/>
  <c r="K23" i="7"/>
  <c r="J23" i="7"/>
  <c r="K22" i="7"/>
  <c r="J22" i="7"/>
  <c r="K21" i="7"/>
  <c r="J21" i="7"/>
  <c r="K20" i="7"/>
  <c r="J20" i="7"/>
  <c r="K19" i="7"/>
  <c r="J19" i="7"/>
  <c r="K18" i="7"/>
  <c r="J18" i="7"/>
  <c r="K16" i="7"/>
  <c r="J16" i="7"/>
  <c r="I16" i="7"/>
  <c r="H16" i="7"/>
  <c r="G16" i="7"/>
  <c r="F16" i="7"/>
  <c r="C14" i="7"/>
  <c r="H13" i="7"/>
  <c r="C13" i="7"/>
  <c r="H12" i="7"/>
  <c r="I18" i="7" s="1"/>
  <c r="C12" i="7"/>
  <c r="H11" i="7"/>
  <c r="C11" i="7"/>
  <c r="L75" i="6"/>
  <c r="J61" i="6"/>
  <c r="D61" i="6"/>
  <c r="K60" i="6"/>
  <c r="K61" i="6" s="1"/>
  <c r="K59" i="6"/>
  <c r="J59" i="6"/>
  <c r="I59" i="6"/>
  <c r="F59" i="6"/>
  <c r="K58" i="6"/>
  <c r="J58" i="6"/>
  <c r="H58" i="6"/>
  <c r="G58" i="6"/>
  <c r="F58" i="6"/>
  <c r="K57" i="6"/>
  <c r="J57" i="6"/>
  <c r="H57" i="6"/>
  <c r="G57" i="6"/>
  <c r="K56" i="6"/>
  <c r="J56" i="6"/>
  <c r="J60" i="6" s="1"/>
  <c r="I56" i="6"/>
  <c r="H56" i="6"/>
  <c r="G56" i="6"/>
  <c r="F56" i="6"/>
  <c r="G55" i="6"/>
  <c r="K53" i="6"/>
  <c r="J53" i="6"/>
  <c r="I53" i="6"/>
  <c r="H53" i="6"/>
  <c r="G53" i="6"/>
  <c r="F53" i="6"/>
  <c r="L53" i="6" s="1"/>
  <c r="L52" i="6"/>
  <c r="L51" i="6"/>
  <c r="L50" i="6"/>
  <c r="L49" i="6"/>
  <c r="L48" i="6"/>
  <c r="L47" i="6"/>
  <c r="K45" i="6"/>
  <c r="J45" i="6"/>
  <c r="I45" i="6"/>
  <c r="H45" i="6"/>
  <c r="G45" i="6"/>
  <c r="L45" i="6" s="1"/>
  <c r="F45" i="6"/>
  <c r="L44" i="6"/>
  <c r="L43" i="6"/>
  <c r="L42" i="6"/>
  <c r="L41" i="6"/>
  <c r="L40" i="6"/>
  <c r="L39" i="6"/>
  <c r="L38" i="6"/>
  <c r="L37" i="6"/>
  <c r="K30" i="6"/>
  <c r="J30" i="6"/>
  <c r="I30" i="6"/>
  <c r="H30" i="6"/>
  <c r="G30" i="6"/>
  <c r="F30" i="6"/>
  <c r="L30" i="6" s="1"/>
  <c r="L29" i="6"/>
  <c r="K29" i="6"/>
  <c r="J29" i="6"/>
  <c r="I29" i="6"/>
  <c r="H29" i="6"/>
  <c r="G29" i="6"/>
  <c r="F29" i="6"/>
  <c r="K28" i="6"/>
  <c r="J28" i="6"/>
  <c r="I28" i="6"/>
  <c r="H28" i="6"/>
  <c r="G28" i="6"/>
  <c r="L28" i="6" s="1"/>
  <c r="F28" i="6"/>
  <c r="K27" i="6"/>
  <c r="J27" i="6"/>
  <c r="I27" i="6"/>
  <c r="H27" i="6"/>
  <c r="G27" i="6"/>
  <c r="F27" i="6"/>
  <c r="K25" i="6"/>
  <c r="J25" i="6"/>
  <c r="I25" i="6"/>
  <c r="H25" i="6"/>
  <c r="L24" i="6"/>
  <c r="K24" i="6"/>
  <c r="J24" i="6"/>
  <c r="I24" i="6"/>
  <c r="H24" i="6"/>
  <c r="G24" i="6"/>
  <c r="F24" i="6"/>
  <c r="K23" i="6"/>
  <c r="J23" i="6"/>
  <c r="G23" i="6"/>
  <c r="F23" i="6"/>
  <c r="K22" i="6"/>
  <c r="J22" i="6"/>
  <c r="I22" i="6"/>
  <c r="H22" i="6"/>
  <c r="G22" i="6"/>
  <c r="F22" i="6"/>
  <c r="L22" i="6" s="1"/>
  <c r="K21" i="6"/>
  <c r="J21" i="6"/>
  <c r="I21" i="6"/>
  <c r="H21" i="6"/>
  <c r="G21" i="6"/>
  <c r="F21" i="6"/>
  <c r="L21" i="6" s="1"/>
  <c r="K20" i="6"/>
  <c r="J20" i="6"/>
  <c r="I20" i="6"/>
  <c r="H20" i="6"/>
  <c r="G20" i="6"/>
  <c r="K19" i="6"/>
  <c r="J19" i="6"/>
  <c r="I19" i="6"/>
  <c r="H19" i="6"/>
  <c r="G19" i="6"/>
  <c r="F19" i="6"/>
  <c r="L19" i="6" s="1"/>
  <c r="K18" i="6"/>
  <c r="K31" i="6" s="1"/>
  <c r="J18" i="6"/>
  <c r="J31" i="6" s="1"/>
  <c r="I18" i="6"/>
  <c r="F18" i="6"/>
  <c r="K16" i="6"/>
  <c r="J16" i="6"/>
  <c r="I16" i="6"/>
  <c r="H16" i="6"/>
  <c r="G16" i="6"/>
  <c r="F16" i="6"/>
  <c r="C14" i="6"/>
  <c r="H13" i="6"/>
  <c r="C13" i="6"/>
  <c r="H12" i="6"/>
  <c r="H59" i="6" s="1"/>
  <c r="C12" i="6"/>
  <c r="H11" i="6"/>
  <c r="C11" i="6"/>
  <c r="K76" i="5"/>
  <c r="I76" i="5"/>
  <c r="H76" i="5"/>
  <c r="G76" i="5"/>
  <c r="F76" i="5"/>
  <c r="L75" i="5"/>
  <c r="L76" i="5" s="1"/>
  <c r="J61" i="5"/>
  <c r="D61" i="5"/>
  <c r="K59" i="5"/>
  <c r="J59" i="5"/>
  <c r="G59" i="5"/>
  <c r="K58" i="5"/>
  <c r="J58" i="5"/>
  <c r="I58" i="5"/>
  <c r="H58" i="5"/>
  <c r="K57" i="5"/>
  <c r="J57" i="5"/>
  <c r="K56" i="5"/>
  <c r="K60" i="5" s="1"/>
  <c r="K61" i="5" s="1"/>
  <c r="J56" i="5"/>
  <c r="J60" i="5" s="1"/>
  <c r="I56" i="5"/>
  <c r="G55" i="5"/>
  <c r="L53" i="5"/>
  <c r="K53" i="5"/>
  <c r="J53" i="5"/>
  <c r="I53" i="5"/>
  <c r="H53" i="5"/>
  <c r="G53" i="5"/>
  <c r="F53" i="5"/>
  <c r="L52" i="5"/>
  <c r="L51" i="5"/>
  <c r="L50" i="5"/>
  <c r="L49" i="5"/>
  <c r="L48" i="5"/>
  <c r="L47" i="5"/>
  <c r="K45" i="5"/>
  <c r="J45" i="5"/>
  <c r="I45" i="5"/>
  <c r="H45" i="5"/>
  <c r="G45" i="5"/>
  <c r="F45" i="5"/>
  <c r="L44" i="5"/>
  <c r="L43" i="5"/>
  <c r="L42" i="5"/>
  <c r="L41" i="5"/>
  <c r="L40" i="5"/>
  <c r="L39" i="5"/>
  <c r="L38" i="5"/>
  <c r="L37" i="5"/>
  <c r="K30" i="5"/>
  <c r="J30" i="5"/>
  <c r="I30" i="5"/>
  <c r="H30" i="5"/>
  <c r="G30" i="5"/>
  <c r="L30" i="5" s="1"/>
  <c r="F30" i="5"/>
  <c r="K29" i="5"/>
  <c r="J29" i="5"/>
  <c r="I29" i="5"/>
  <c r="H29" i="5"/>
  <c r="G29" i="5"/>
  <c r="F29" i="5"/>
  <c r="K28" i="5"/>
  <c r="J28" i="5"/>
  <c r="I28" i="5"/>
  <c r="L28" i="5" s="1"/>
  <c r="H28" i="5"/>
  <c r="G28" i="5"/>
  <c r="F28" i="5"/>
  <c r="K27" i="5"/>
  <c r="J27" i="5"/>
  <c r="I27" i="5"/>
  <c r="L27" i="5" s="1"/>
  <c r="H27" i="5"/>
  <c r="G27" i="5"/>
  <c r="F27" i="5"/>
  <c r="K25" i="5"/>
  <c r="J25" i="5"/>
  <c r="G25" i="5"/>
  <c r="K24" i="5"/>
  <c r="J24" i="5"/>
  <c r="H24" i="5"/>
  <c r="G24" i="5"/>
  <c r="K23" i="5"/>
  <c r="J23" i="5"/>
  <c r="I23" i="5"/>
  <c r="H23" i="5"/>
  <c r="F23" i="5"/>
  <c r="K22" i="5"/>
  <c r="J22" i="5"/>
  <c r="I22" i="5"/>
  <c r="K21" i="5"/>
  <c r="J21" i="5"/>
  <c r="K20" i="5"/>
  <c r="J20" i="5"/>
  <c r="F20" i="5"/>
  <c r="K19" i="5"/>
  <c r="J19" i="5"/>
  <c r="G19" i="5"/>
  <c r="F19" i="5"/>
  <c r="K18" i="5"/>
  <c r="J18" i="5"/>
  <c r="H18" i="5"/>
  <c r="G18" i="5"/>
  <c r="K16" i="5"/>
  <c r="J16" i="5"/>
  <c r="I16" i="5"/>
  <c r="H16" i="5"/>
  <c r="G16" i="5"/>
  <c r="F16" i="5"/>
  <c r="C14" i="5"/>
  <c r="H13" i="5"/>
  <c r="C13" i="5"/>
  <c r="H12" i="5"/>
  <c r="F25" i="5" s="1"/>
  <c r="C12" i="5"/>
  <c r="H11" i="5"/>
  <c r="C11" i="5"/>
  <c r="L76" i="4"/>
  <c r="K76" i="4"/>
  <c r="J76" i="4"/>
  <c r="I76" i="4"/>
  <c r="H76" i="4"/>
  <c r="G76" i="4"/>
  <c r="L75" i="4"/>
  <c r="F76" i="4" s="1"/>
  <c r="D61" i="4"/>
  <c r="K59" i="4"/>
  <c r="K58" i="4"/>
  <c r="K57" i="4"/>
  <c r="K56" i="4"/>
  <c r="K60" i="4" s="1"/>
  <c r="K61" i="4" s="1"/>
  <c r="G55" i="4"/>
  <c r="L53" i="4"/>
  <c r="K53" i="4"/>
  <c r="J53" i="4"/>
  <c r="I53" i="4"/>
  <c r="H53" i="4"/>
  <c r="G53" i="4"/>
  <c r="F53" i="4"/>
  <c r="L52" i="4"/>
  <c r="L51" i="4"/>
  <c r="L50" i="4"/>
  <c r="L49" i="4"/>
  <c r="L48" i="4"/>
  <c r="L47" i="4"/>
  <c r="K45" i="4"/>
  <c r="J45" i="4"/>
  <c r="I45" i="4"/>
  <c r="H45" i="4"/>
  <c r="G45" i="4"/>
  <c r="F45" i="4"/>
  <c r="L44" i="4"/>
  <c r="L43" i="4"/>
  <c r="L42" i="4"/>
  <c r="L41" i="4"/>
  <c r="L40" i="4"/>
  <c r="L39" i="4"/>
  <c r="L38" i="4"/>
  <c r="L37" i="4"/>
  <c r="K30" i="4"/>
  <c r="J30" i="4"/>
  <c r="L30" i="4" s="1"/>
  <c r="I30" i="4"/>
  <c r="H30" i="4"/>
  <c r="G30" i="4"/>
  <c r="F30" i="4"/>
  <c r="K29" i="4"/>
  <c r="J29" i="4"/>
  <c r="I29" i="4"/>
  <c r="H29" i="4"/>
  <c r="G29" i="4"/>
  <c r="F29" i="4"/>
  <c r="L28" i="4"/>
  <c r="K28" i="4"/>
  <c r="J28" i="4"/>
  <c r="I28" i="4"/>
  <c r="H28" i="4"/>
  <c r="G28" i="4"/>
  <c r="F28" i="4"/>
  <c r="K27" i="4"/>
  <c r="J27" i="4"/>
  <c r="I27" i="4"/>
  <c r="H27" i="4"/>
  <c r="G27" i="4"/>
  <c r="F27" i="4"/>
  <c r="K25" i="4"/>
  <c r="K24" i="4"/>
  <c r="K23" i="4"/>
  <c r="K22" i="4"/>
  <c r="F22" i="4"/>
  <c r="K21" i="4"/>
  <c r="K20" i="4"/>
  <c r="H20" i="4"/>
  <c r="K19" i="4"/>
  <c r="K18" i="4"/>
  <c r="H18" i="4"/>
  <c r="K16" i="4"/>
  <c r="J16" i="4"/>
  <c r="I16" i="4"/>
  <c r="H16" i="4"/>
  <c r="G16" i="4"/>
  <c r="F16" i="4"/>
  <c r="C14" i="4"/>
  <c r="H13" i="4"/>
  <c r="C13" i="4"/>
  <c r="H12" i="4"/>
  <c r="I18" i="4" s="1"/>
  <c r="C12" i="4"/>
  <c r="H11" i="4"/>
  <c r="C11" i="4"/>
  <c r="L76" i="3"/>
  <c r="K76" i="3"/>
  <c r="J76" i="3"/>
  <c r="I76" i="3"/>
  <c r="F76" i="3"/>
  <c r="L75" i="3"/>
  <c r="D61" i="3"/>
  <c r="K59" i="3"/>
  <c r="K58" i="3"/>
  <c r="K57" i="3"/>
  <c r="K56" i="3"/>
  <c r="K60" i="3" s="1"/>
  <c r="K61" i="3" s="1"/>
  <c r="G55" i="3"/>
  <c r="K53" i="3"/>
  <c r="J53" i="3"/>
  <c r="I53" i="3"/>
  <c r="H53" i="3"/>
  <c r="G53" i="3"/>
  <c r="F53" i="3"/>
  <c r="L52" i="3"/>
  <c r="L51" i="3"/>
  <c r="L50" i="3"/>
  <c r="L49" i="3"/>
  <c r="L48" i="3"/>
  <c r="L47" i="3"/>
  <c r="K45" i="3"/>
  <c r="J45" i="3"/>
  <c r="I45" i="3"/>
  <c r="H45" i="3"/>
  <c r="G45" i="3"/>
  <c r="F45" i="3"/>
  <c r="L44" i="3"/>
  <c r="L43" i="3"/>
  <c r="L42" i="3"/>
  <c r="L41" i="3"/>
  <c r="L40" i="3"/>
  <c r="L39" i="3"/>
  <c r="L38" i="3"/>
  <c r="L37" i="3"/>
  <c r="D32" i="3"/>
  <c r="K30" i="3"/>
  <c r="J30" i="3"/>
  <c r="I30" i="3"/>
  <c r="H30" i="3"/>
  <c r="G30" i="3"/>
  <c r="F30" i="3"/>
  <c r="L30" i="3" s="1"/>
  <c r="K29" i="3"/>
  <c r="J29" i="3"/>
  <c r="L29" i="3" s="1"/>
  <c r="I29" i="3"/>
  <c r="H29" i="3"/>
  <c r="G29" i="3"/>
  <c r="F29" i="3"/>
  <c r="K28" i="3"/>
  <c r="J28" i="3"/>
  <c r="L28" i="3" s="1"/>
  <c r="I28" i="3"/>
  <c r="H28" i="3"/>
  <c r="G28" i="3"/>
  <c r="F28" i="3"/>
  <c r="K27" i="3"/>
  <c r="J27" i="3"/>
  <c r="I27" i="3"/>
  <c r="H27" i="3"/>
  <c r="G27" i="3"/>
  <c r="F27" i="3"/>
  <c r="K25" i="3"/>
  <c r="K24" i="3"/>
  <c r="K23" i="3"/>
  <c r="K22" i="3"/>
  <c r="K21" i="3"/>
  <c r="K20" i="3"/>
  <c r="H20" i="3"/>
  <c r="K19" i="3"/>
  <c r="K18" i="3"/>
  <c r="K31" i="3" s="1"/>
  <c r="K32" i="3" s="1"/>
  <c r="K16" i="3"/>
  <c r="J16" i="3"/>
  <c r="I16" i="3"/>
  <c r="H16" i="3"/>
  <c r="G16" i="3"/>
  <c r="F16" i="3"/>
  <c r="C14" i="3"/>
  <c r="H13" i="3"/>
  <c r="C13" i="3"/>
  <c r="H12" i="3"/>
  <c r="C12" i="3"/>
  <c r="H11" i="3"/>
  <c r="C11" i="3"/>
  <c r="G22" i="2"/>
  <c r="G21" i="2"/>
  <c r="C10" i="2" s="1"/>
  <c r="C7" i="1" s="1"/>
  <c r="C12" i="2"/>
  <c r="C11" i="2"/>
  <c r="C6" i="2"/>
  <c r="J32" i="6" s="1"/>
  <c r="B24" i="1"/>
  <c r="C9" i="1"/>
  <c r="C8" i="1"/>
  <c r="L75" i="8"/>
  <c r="D61" i="8"/>
  <c r="K59" i="8"/>
  <c r="J59" i="8"/>
  <c r="K58" i="8"/>
  <c r="J58" i="8"/>
  <c r="F58" i="8"/>
  <c r="K57" i="8"/>
  <c r="K60" i="8" s="1"/>
  <c r="K61" i="8" s="1"/>
  <c r="J57" i="8"/>
  <c r="J60" i="8" s="1"/>
  <c r="J61" i="8" s="1"/>
  <c r="K56" i="8"/>
  <c r="J56" i="8"/>
  <c r="I56" i="8"/>
  <c r="H56" i="8"/>
  <c r="G56" i="8"/>
  <c r="G55" i="8"/>
  <c r="K53" i="8"/>
  <c r="J53" i="8"/>
  <c r="L53" i="8" s="1"/>
  <c r="I53" i="8"/>
  <c r="H53" i="8"/>
  <c r="G53" i="8"/>
  <c r="F53" i="8"/>
  <c r="L52" i="8"/>
  <c r="L51" i="8"/>
  <c r="L50" i="8"/>
  <c r="L49" i="8"/>
  <c r="L48" i="8"/>
  <c r="L47" i="8"/>
  <c r="K45" i="8"/>
  <c r="J45" i="8"/>
  <c r="I45" i="8"/>
  <c r="H45" i="8"/>
  <c r="G45" i="8"/>
  <c r="F45" i="8"/>
  <c r="L44" i="8"/>
  <c r="L43" i="8"/>
  <c r="L42" i="8"/>
  <c r="L41" i="8"/>
  <c r="L40" i="8"/>
  <c r="L39" i="8"/>
  <c r="L38" i="8"/>
  <c r="L37" i="8"/>
  <c r="K30" i="8"/>
  <c r="J30" i="8"/>
  <c r="I30" i="8"/>
  <c r="H30" i="8"/>
  <c r="G30" i="8"/>
  <c r="F30" i="8"/>
  <c r="L30" i="8" s="1"/>
  <c r="K29" i="8"/>
  <c r="J29" i="8"/>
  <c r="I29" i="8"/>
  <c r="L29" i="8" s="1"/>
  <c r="H29" i="8"/>
  <c r="G29" i="8"/>
  <c r="F29" i="8"/>
  <c r="K28" i="8"/>
  <c r="J28" i="8"/>
  <c r="I28" i="8"/>
  <c r="H28" i="8"/>
  <c r="G28" i="8"/>
  <c r="F28" i="8"/>
  <c r="K27" i="8"/>
  <c r="L27" i="8" s="1"/>
  <c r="J27" i="8"/>
  <c r="I27" i="8"/>
  <c r="H27" i="8"/>
  <c r="G27" i="8"/>
  <c r="F27" i="8"/>
  <c r="K25" i="8"/>
  <c r="J25" i="8"/>
  <c r="I25" i="8"/>
  <c r="G25" i="8"/>
  <c r="F25" i="8"/>
  <c r="K24" i="8"/>
  <c r="J24" i="8"/>
  <c r="K23" i="8"/>
  <c r="J23" i="8"/>
  <c r="I23" i="8"/>
  <c r="H23" i="8"/>
  <c r="F23" i="8"/>
  <c r="K22" i="8"/>
  <c r="J22" i="8"/>
  <c r="H22" i="8"/>
  <c r="G22" i="8"/>
  <c r="K21" i="8"/>
  <c r="J21" i="8"/>
  <c r="H21" i="8"/>
  <c r="G21" i="8"/>
  <c r="K20" i="8"/>
  <c r="J20" i="8"/>
  <c r="I20" i="8"/>
  <c r="H20" i="8"/>
  <c r="G20" i="8"/>
  <c r="F20" i="8"/>
  <c r="L20" i="8" s="1"/>
  <c r="K19" i="8"/>
  <c r="J19" i="8"/>
  <c r="K18" i="8"/>
  <c r="K31" i="8" s="1"/>
  <c r="J18" i="8"/>
  <c r="J31" i="8" s="1"/>
  <c r="H18" i="8"/>
  <c r="G18" i="8"/>
  <c r="K16" i="8"/>
  <c r="J16" i="8"/>
  <c r="I16" i="8"/>
  <c r="H16" i="8"/>
  <c r="G16" i="8"/>
  <c r="F16" i="8"/>
  <c r="C14" i="8"/>
  <c r="H13" i="8"/>
  <c r="C13" i="8"/>
  <c r="H12" i="8"/>
  <c r="C12" i="8"/>
  <c r="H11" i="8"/>
  <c r="C11" i="8"/>
  <c r="J32" i="8" l="1"/>
  <c r="J33" i="8" s="1"/>
  <c r="K32" i="8"/>
  <c r="K33" i="8" s="1"/>
  <c r="F59" i="3"/>
  <c r="H57" i="3"/>
  <c r="G23" i="3"/>
  <c r="I21" i="3"/>
  <c r="F18" i="3"/>
  <c r="G57" i="3"/>
  <c r="F23" i="3"/>
  <c r="H21" i="3"/>
  <c r="J19" i="3"/>
  <c r="I19" i="3"/>
  <c r="F57" i="3"/>
  <c r="J24" i="3"/>
  <c r="G21" i="3"/>
  <c r="G58" i="3"/>
  <c r="I56" i="3"/>
  <c r="F24" i="3"/>
  <c r="H22" i="3"/>
  <c r="J20" i="3"/>
  <c r="F58" i="3"/>
  <c r="H56" i="3"/>
  <c r="J25" i="3"/>
  <c r="G22" i="3"/>
  <c r="I20" i="3"/>
  <c r="J59" i="3"/>
  <c r="G56" i="3"/>
  <c r="I25" i="3"/>
  <c r="F22" i="3"/>
  <c r="I59" i="3"/>
  <c r="F56" i="3"/>
  <c r="H25" i="3"/>
  <c r="J23" i="3"/>
  <c r="G20" i="3"/>
  <c r="I18" i="3"/>
  <c r="H59" i="3"/>
  <c r="J57" i="3"/>
  <c r="G59" i="3"/>
  <c r="I57" i="3"/>
  <c r="F25" i="3"/>
  <c r="H23" i="3"/>
  <c r="J21" i="3"/>
  <c r="G18" i="3"/>
  <c r="F19" i="3"/>
  <c r="L19" i="3" s="1"/>
  <c r="H58" i="3"/>
  <c r="L27" i="4"/>
  <c r="H18" i="7"/>
  <c r="L25" i="8"/>
  <c r="G19" i="3"/>
  <c r="I23" i="3"/>
  <c r="L45" i="3"/>
  <c r="L53" i="3"/>
  <c r="I58" i="3"/>
  <c r="L29" i="4"/>
  <c r="J58" i="4"/>
  <c r="J22" i="3"/>
  <c r="H59" i="7"/>
  <c r="G59" i="7"/>
  <c r="I57" i="7"/>
  <c r="F25" i="7"/>
  <c r="H23" i="7"/>
  <c r="G18" i="7"/>
  <c r="F59" i="7"/>
  <c r="H57" i="7"/>
  <c r="G23" i="7"/>
  <c r="I21" i="7"/>
  <c r="F18" i="7"/>
  <c r="G57" i="7"/>
  <c r="F23" i="7"/>
  <c r="L23" i="7" s="1"/>
  <c r="H21" i="7"/>
  <c r="I58" i="7"/>
  <c r="H24" i="7"/>
  <c r="G19" i="7"/>
  <c r="H58" i="7"/>
  <c r="G24" i="7"/>
  <c r="I22" i="7"/>
  <c r="F19" i="7"/>
  <c r="G58" i="7"/>
  <c r="I56" i="7"/>
  <c r="I60" i="7" s="1"/>
  <c r="I61" i="7" s="1"/>
  <c r="F24" i="7"/>
  <c r="H22" i="7"/>
  <c r="F58" i="7"/>
  <c r="H56" i="7"/>
  <c r="G22" i="7"/>
  <c r="G56" i="7"/>
  <c r="I25" i="7"/>
  <c r="F22" i="7"/>
  <c r="H20" i="7"/>
  <c r="F56" i="7"/>
  <c r="I19" i="7"/>
  <c r="I31" i="7" s="1"/>
  <c r="H25" i="7"/>
  <c r="H19" i="7"/>
  <c r="G25" i="7"/>
  <c r="I20" i="7"/>
  <c r="F57" i="7"/>
  <c r="L57" i="7" s="1"/>
  <c r="I23" i="7"/>
  <c r="G20" i="7"/>
  <c r="F20" i="7"/>
  <c r="J31" i="7"/>
  <c r="L28" i="8"/>
  <c r="H19" i="3"/>
  <c r="J58" i="3"/>
  <c r="I24" i="8"/>
  <c r="F21" i="8"/>
  <c r="L21" i="8" s="1"/>
  <c r="H19" i="8"/>
  <c r="F19" i="8"/>
  <c r="L19" i="8" s="1"/>
  <c r="I58" i="8"/>
  <c r="I60" i="8" s="1"/>
  <c r="I61" i="8" s="1"/>
  <c r="H24" i="8"/>
  <c r="G19" i="8"/>
  <c r="I22" i="8"/>
  <c r="H58" i="8"/>
  <c r="G24" i="8"/>
  <c r="I59" i="8"/>
  <c r="F59" i="8"/>
  <c r="L59" i="8" s="1"/>
  <c r="H57" i="8"/>
  <c r="H60" i="8" s="1"/>
  <c r="H61" i="8" s="1"/>
  <c r="G23" i="8"/>
  <c r="G31" i="8" s="1"/>
  <c r="I21" i="8"/>
  <c r="F18" i="8"/>
  <c r="F57" i="8"/>
  <c r="I18" i="8"/>
  <c r="I31" i="8" s="1"/>
  <c r="H25" i="8"/>
  <c r="F56" i="8"/>
  <c r="G58" i="8"/>
  <c r="L58" i="8" s="1"/>
  <c r="D32" i="16"/>
  <c r="D32" i="14"/>
  <c r="D32" i="10"/>
  <c r="D32" i="13"/>
  <c r="D32" i="12"/>
  <c r="D32" i="11"/>
  <c r="D32" i="15"/>
  <c r="D32" i="7"/>
  <c r="D32" i="8"/>
  <c r="D32" i="6"/>
  <c r="D32" i="5"/>
  <c r="D32" i="9"/>
  <c r="D32" i="4"/>
  <c r="G24" i="3"/>
  <c r="K33" i="3"/>
  <c r="I22" i="4"/>
  <c r="I76" i="8"/>
  <c r="H76" i="8"/>
  <c r="G76" i="8"/>
  <c r="L76" i="8"/>
  <c r="J76" i="8"/>
  <c r="F20" i="3"/>
  <c r="H24" i="3"/>
  <c r="G18" i="4"/>
  <c r="J22" i="4"/>
  <c r="I24" i="7"/>
  <c r="L23" i="5"/>
  <c r="K33" i="16"/>
  <c r="K32" i="16"/>
  <c r="I24" i="3"/>
  <c r="K76" i="8"/>
  <c r="G58" i="4"/>
  <c r="I56" i="4"/>
  <c r="I60" i="4" s="1"/>
  <c r="I61" i="4" s="1"/>
  <c r="F24" i="4"/>
  <c r="H22" i="4"/>
  <c r="L22" i="4" s="1"/>
  <c r="J20" i="4"/>
  <c r="F58" i="4"/>
  <c r="H56" i="4"/>
  <c r="J25" i="4"/>
  <c r="G22" i="4"/>
  <c r="I20" i="4"/>
  <c r="F59" i="4"/>
  <c r="H57" i="4"/>
  <c r="I59" i="4"/>
  <c r="G57" i="4"/>
  <c r="F25" i="4"/>
  <c r="F23" i="4"/>
  <c r="F21" i="4"/>
  <c r="F19" i="4"/>
  <c r="H59" i="4"/>
  <c r="F57" i="4"/>
  <c r="J18" i="4"/>
  <c r="G59" i="4"/>
  <c r="I58" i="4"/>
  <c r="F56" i="4"/>
  <c r="G24" i="4"/>
  <c r="F18" i="4"/>
  <c r="H58" i="4"/>
  <c r="J23" i="4"/>
  <c r="J21" i="4"/>
  <c r="J19" i="4"/>
  <c r="I25" i="4"/>
  <c r="I23" i="4"/>
  <c r="I21" i="4"/>
  <c r="I19" i="4"/>
  <c r="I31" i="4" s="1"/>
  <c r="J57" i="4"/>
  <c r="H25" i="4"/>
  <c r="H23" i="4"/>
  <c r="H21" i="4"/>
  <c r="H19" i="4"/>
  <c r="H31" i="4" s="1"/>
  <c r="J59" i="4"/>
  <c r="I57" i="4"/>
  <c r="G25" i="4"/>
  <c r="G23" i="4"/>
  <c r="G21" i="4"/>
  <c r="G19" i="4"/>
  <c r="I19" i="8"/>
  <c r="G59" i="8"/>
  <c r="C6" i="1"/>
  <c r="G25" i="3"/>
  <c r="H24" i="4"/>
  <c r="J33" i="6"/>
  <c r="F31" i="16"/>
  <c r="L19" i="16"/>
  <c r="L45" i="8"/>
  <c r="H59" i="8"/>
  <c r="F21" i="3"/>
  <c r="L21" i="3" s="1"/>
  <c r="J56" i="3"/>
  <c r="I24" i="4"/>
  <c r="K32" i="6"/>
  <c r="K33" i="6"/>
  <c r="F21" i="7"/>
  <c r="L21" i="7" s="1"/>
  <c r="F76" i="8"/>
  <c r="G57" i="8"/>
  <c r="G60" i="8" s="1"/>
  <c r="G61" i="8" s="1"/>
  <c r="G56" i="4"/>
  <c r="L25" i="10"/>
  <c r="D65" i="15"/>
  <c r="D65" i="14"/>
  <c r="D65" i="13"/>
  <c r="D65" i="12"/>
  <c r="D65" i="11"/>
  <c r="D65" i="10"/>
  <c r="D65" i="5"/>
  <c r="D65" i="4"/>
  <c r="D65" i="7"/>
  <c r="D65" i="9"/>
  <c r="D65" i="16"/>
  <c r="D65" i="6"/>
  <c r="D65" i="3"/>
  <c r="H18" i="3"/>
  <c r="F20" i="4"/>
  <c r="J24" i="4"/>
  <c r="I60" i="6"/>
  <c r="I61" i="6" s="1"/>
  <c r="G21" i="7"/>
  <c r="I59" i="7"/>
  <c r="F22" i="8"/>
  <c r="L22" i="8" s="1"/>
  <c r="F24" i="8"/>
  <c r="I57" i="8"/>
  <c r="D65" i="8"/>
  <c r="J18" i="3"/>
  <c r="I22" i="3"/>
  <c r="L27" i="3"/>
  <c r="G20" i="4"/>
  <c r="J56" i="4"/>
  <c r="J60" i="4" s="1"/>
  <c r="J61" i="4" s="1"/>
  <c r="L29" i="5"/>
  <c r="L27" i="6"/>
  <c r="J60" i="7"/>
  <c r="J61" i="7" s="1"/>
  <c r="H60" i="13"/>
  <c r="H61" i="13" s="1"/>
  <c r="G81" i="14"/>
  <c r="J76" i="6"/>
  <c r="I76" i="6"/>
  <c r="H76" i="6"/>
  <c r="F76" i="6"/>
  <c r="K60" i="7"/>
  <c r="K61" i="7" s="1"/>
  <c r="L27" i="9"/>
  <c r="G32" i="16"/>
  <c r="G33" i="16" s="1"/>
  <c r="H19" i="5"/>
  <c r="L19" i="5" s="1"/>
  <c r="H22" i="5"/>
  <c r="I24" i="5"/>
  <c r="G58" i="5"/>
  <c r="G76" i="6"/>
  <c r="I119" i="14"/>
  <c r="I60" i="14"/>
  <c r="K76" i="6"/>
  <c r="L29" i="7"/>
  <c r="L56" i="12"/>
  <c r="H60" i="12"/>
  <c r="H61" i="12" s="1"/>
  <c r="L18" i="6"/>
  <c r="L56" i="6"/>
  <c r="L76" i="6"/>
  <c r="L45" i="7"/>
  <c r="L53" i="7"/>
  <c r="J32" i="13"/>
  <c r="J33" i="13"/>
  <c r="I31" i="6"/>
  <c r="H60" i="6"/>
  <c r="H61" i="6" s="1"/>
  <c r="F58" i="5"/>
  <c r="L58" i="5" s="1"/>
  <c r="H56" i="5"/>
  <c r="H60" i="5" s="1"/>
  <c r="H61" i="5" s="1"/>
  <c r="G22" i="5"/>
  <c r="I20" i="5"/>
  <c r="G56" i="5"/>
  <c r="I25" i="5"/>
  <c r="F22" i="5"/>
  <c r="H20" i="5"/>
  <c r="L20" i="5" s="1"/>
  <c r="I59" i="5"/>
  <c r="F56" i="5"/>
  <c r="H25" i="5"/>
  <c r="L25" i="5" s="1"/>
  <c r="G20" i="5"/>
  <c r="G31" i="5" s="1"/>
  <c r="I18" i="5"/>
  <c r="F59" i="5"/>
  <c r="H57" i="5"/>
  <c r="G23" i="5"/>
  <c r="I21" i="5"/>
  <c r="F18" i="5"/>
  <c r="F57" i="5"/>
  <c r="G21" i="5"/>
  <c r="I19" i="5"/>
  <c r="H59" i="5"/>
  <c r="K31" i="7"/>
  <c r="L30" i="7"/>
  <c r="J31" i="9"/>
  <c r="L27" i="11"/>
  <c r="L19" i="11"/>
  <c r="J31" i="5"/>
  <c r="H76" i="3"/>
  <c r="G76" i="3"/>
  <c r="K31" i="4"/>
  <c r="L45" i="4"/>
  <c r="K31" i="5"/>
  <c r="F21" i="5"/>
  <c r="L45" i="5"/>
  <c r="G57" i="5"/>
  <c r="K31" i="9"/>
  <c r="J31" i="10"/>
  <c r="H21" i="5"/>
  <c r="F24" i="5"/>
  <c r="I57" i="5"/>
  <c r="I60" i="5" s="1"/>
  <c r="I61" i="5" s="1"/>
  <c r="G56" i="9"/>
  <c r="H59" i="9"/>
  <c r="G59" i="9"/>
  <c r="I57" i="9"/>
  <c r="F57" i="9"/>
  <c r="I58" i="9"/>
  <c r="H58" i="9"/>
  <c r="H60" i="9" s="1"/>
  <c r="H61" i="9" s="1"/>
  <c r="G58" i="9"/>
  <c r="I56" i="9"/>
  <c r="H18" i="9"/>
  <c r="F20" i="9"/>
  <c r="I23" i="9"/>
  <c r="G25" i="9"/>
  <c r="L25" i="9" s="1"/>
  <c r="F56" i="9"/>
  <c r="F59" i="9"/>
  <c r="L59" i="9" s="1"/>
  <c r="J76" i="9"/>
  <c r="I76" i="9"/>
  <c r="H76" i="9"/>
  <c r="G76" i="9"/>
  <c r="F76" i="9"/>
  <c r="K60" i="10"/>
  <c r="K61" i="10" s="1"/>
  <c r="L30" i="11"/>
  <c r="L30" i="12"/>
  <c r="L25" i="16"/>
  <c r="L28" i="11"/>
  <c r="F61" i="12"/>
  <c r="J76" i="12"/>
  <c r="H76" i="12"/>
  <c r="G76" i="12"/>
  <c r="F76" i="12"/>
  <c r="L76" i="12"/>
  <c r="L53" i="15"/>
  <c r="J76" i="5"/>
  <c r="I58" i="6"/>
  <c r="L58" i="6" s="1"/>
  <c r="F76" i="7"/>
  <c r="H20" i="9"/>
  <c r="F22" i="9"/>
  <c r="I25" i="9"/>
  <c r="L76" i="9"/>
  <c r="L45" i="10"/>
  <c r="L57" i="10"/>
  <c r="I76" i="12"/>
  <c r="L28" i="13"/>
  <c r="F61" i="16"/>
  <c r="G76" i="7"/>
  <c r="I20" i="9"/>
  <c r="G22" i="9"/>
  <c r="K31" i="11"/>
  <c r="L58" i="12"/>
  <c r="K76" i="12"/>
  <c r="L19" i="14"/>
  <c r="L82" i="14" s="1"/>
  <c r="G33" i="15"/>
  <c r="G32" i="15"/>
  <c r="F57" i="6"/>
  <c r="H76" i="7"/>
  <c r="H22" i="9"/>
  <c r="F24" i="9"/>
  <c r="L24" i="9" s="1"/>
  <c r="G57" i="9"/>
  <c r="J60" i="11"/>
  <c r="J61" i="11" s="1"/>
  <c r="G60" i="13"/>
  <c r="G61" i="13" s="1"/>
  <c r="L28" i="14"/>
  <c r="L91" i="14" s="1"/>
  <c r="F91" i="14"/>
  <c r="H33" i="15"/>
  <c r="H32" i="15"/>
  <c r="G18" i="6"/>
  <c r="H23" i="6"/>
  <c r="L23" i="6" s="1"/>
  <c r="F25" i="6"/>
  <c r="L25" i="6" s="1"/>
  <c r="I57" i="6"/>
  <c r="G59" i="6"/>
  <c r="L59" i="6" s="1"/>
  <c r="K76" i="7"/>
  <c r="H19" i="9"/>
  <c r="L19" i="9" s="1"/>
  <c r="F21" i="9"/>
  <c r="I24" i="9"/>
  <c r="K31" i="10"/>
  <c r="L24" i="12"/>
  <c r="J32" i="12"/>
  <c r="J33" i="12"/>
  <c r="K32" i="13"/>
  <c r="K33" i="13" s="1"/>
  <c r="K31" i="15"/>
  <c r="H31" i="16"/>
  <c r="H18" i="6"/>
  <c r="F20" i="6"/>
  <c r="L20" i="6" s="1"/>
  <c r="I23" i="6"/>
  <c r="G25" i="6"/>
  <c r="I19" i="9"/>
  <c r="I31" i="9" s="1"/>
  <c r="G21" i="9"/>
  <c r="G31" i="9" s="1"/>
  <c r="F58" i="9"/>
  <c r="I31" i="12"/>
  <c r="L25" i="15"/>
  <c r="F60" i="15"/>
  <c r="I32" i="16"/>
  <c r="I33" i="16"/>
  <c r="H21" i="9"/>
  <c r="F23" i="9"/>
  <c r="L59" i="12"/>
  <c r="L21" i="13"/>
  <c r="J31" i="16"/>
  <c r="F18" i="9"/>
  <c r="I21" i="9"/>
  <c r="G23" i="9"/>
  <c r="K31" i="12"/>
  <c r="L24" i="13"/>
  <c r="F87" i="14"/>
  <c r="H20" i="10"/>
  <c r="F22" i="10"/>
  <c r="I25" i="10"/>
  <c r="G56" i="10"/>
  <c r="G56" i="11"/>
  <c r="I59" i="11"/>
  <c r="F56" i="11"/>
  <c r="H18" i="11"/>
  <c r="H31" i="11" s="1"/>
  <c r="F20" i="11"/>
  <c r="L20" i="11" s="1"/>
  <c r="I23" i="11"/>
  <c r="G25" i="11"/>
  <c r="L25" i="11" s="1"/>
  <c r="I76" i="11"/>
  <c r="L53" i="12"/>
  <c r="H18" i="14"/>
  <c r="G20" i="14"/>
  <c r="H22" i="14"/>
  <c r="H85" i="14" s="1"/>
  <c r="F107" i="14"/>
  <c r="L45" i="14"/>
  <c r="L107" i="14" s="1"/>
  <c r="J60" i="14"/>
  <c r="I60" i="16"/>
  <c r="I61" i="16" s="1"/>
  <c r="I20" i="10"/>
  <c r="I31" i="10" s="1"/>
  <c r="G22" i="10"/>
  <c r="H56" i="10"/>
  <c r="H60" i="10" s="1"/>
  <c r="H61" i="10" s="1"/>
  <c r="F58" i="10"/>
  <c r="I18" i="11"/>
  <c r="G20" i="11"/>
  <c r="G31" i="11" s="1"/>
  <c r="H25" i="11"/>
  <c r="F57" i="11"/>
  <c r="J76" i="11"/>
  <c r="F59" i="14"/>
  <c r="H57" i="14"/>
  <c r="H120" i="14" s="1"/>
  <c r="G23" i="14"/>
  <c r="G86" i="14" s="1"/>
  <c r="F18" i="14"/>
  <c r="G57" i="14"/>
  <c r="G120" i="14" s="1"/>
  <c r="F23" i="14"/>
  <c r="H21" i="14"/>
  <c r="H84" i="14" s="1"/>
  <c r="F57" i="14"/>
  <c r="G21" i="14"/>
  <c r="G84" i="14" s="1"/>
  <c r="F21" i="14"/>
  <c r="H19" i="14"/>
  <c r="H82" i="14" s="1"/>
  <c r="H20" i="14"/>
  <c r="H83" i="14" s="1"/>
  <c r="H59" i="14"/>
  <c r="H122" i="14" s="1"/>
  <c r="L29" i="15"/>
  <c r="H22" i="10"/>
  <c r="F24" i="10"/>
  <c r="I56" i="10"/>
  <c r="G58" i="10"/>
  <c r="F76" i="10"/>
  <c r="J31" i="11"/>
  <c r="H20" i="11"/>
  <c r="F22" i="11"/>
  <c r="I25" i="11"/>
  <c r="G57" i="11"/>
  <c r="F59" i="11"/>
  <c r="K76" i="11"/>
  <c r="I31" i="14"/>
  <c r="L21" i="15"/>
  <c r="F31" i="15"/>
  <c r="F19" i="10"/>
  <c r="L19" i="10" s="1"/>
  <c r="I22" i="10"/>
  <c r="G24" i="10"/>
  <c r="H58" i="10"/>
  <c r="G76" i="10"/>
  <c r="I20" i="11"/>
  <c r="G22" i="11"/>
  <c r="H57" i="11"/>
  <c r="G59" i="11"/>
  <c r="L58" i="13"/>
  <c r="F25" i="14"/>
  <c r="J31" i="14"/>
  <c r="K61" i="14"/>
  <c r="K124" i="14" s="1"/>
  <c r="J119" i="14"/>
  <c r="L23" i="15"/>
  <c r="L56" i="15"/>
  <c r="G19" i="10"/>
  <c r="H24" i="10"/>
  <c r="I58" i="10"/>
  <c r="H76" i="10"/>
  <c r="H22" i="11"/>
  <c r="F24" i="11"/>
  <c r="I57" i="11"/>
  <c r="I60" i="11" s="1"/>
  <c r="I61" i="11" s="1"/>
  <c r="H59" i="11"/>
  <c r="L30" i="13"/>
  <c r="L76" i="13"/>
  <c r="K76" i="13"/>
  <c r="H23" i="14"/>
  <c r="H86" i="14" s="1"/>
  <c r="G25" i="14"/>
  <c r="G88" i="14" s="1"/>
  <c r="L27" i="14"/>
  <c r="L90" i="14" s="1"/>
  <c r="K31" i="14"/>
  <c r="K119" i="14"/>
  <c r="L57" i="15"/>
  <c r="L27" i="12"/>
  <c r="L19" i="13"/>
  <c r="F93" i="14"/>
  <c r="L30" i="14"/>
  <c r="L93" i="14" s="1"/>
  <c r="L20" i="16"/>
  <c r="H21" i="10"/>
  <c r="L21" i="10" s="1"/>
  <c r="F23" i="10"/>
  <c r="L23" i="10" s="1"/>
  <c r="G57" i="10"/>
  <c r="K76" i="10"/>
  <c r="H19" i="11"/>
  <c r="F21" i="11"/>
  <c r="I24" i="11"/>
  <c r="F58" i="11"/>
  <c r="H76" i="13"/>
  <c r="G58" i="14"/>
  <c r="G121" i="14" s="1"/>
  <c r="L22" i="16"/>
  <c r="F18" i="10"/>
  <c r="I21" i="10"/>
  <c r="G23" i="10"/>
  <c r="H57" i="10"/>
  <c r="F59" i="10"/>
  <c r="L59" i="10" s="1"/>
  <c r="I19" i="11"/>
  <c r="G21" i="11"/>
  <c r="L29" i="11"/>
  <c r="H56" i="11"/>
  <c r="G58" i="11"/>
  <c r="L27" i="13"/>
  <c r="I76" i="13"/>
  <c r="F56" i="14"/>
  <c r="H58" i="14"/>
  <c r="H121" i="14" s="1"/>
  <c r="L76" i="14"/>
  <c r="K76" i="14"/>
  <c r="J76" i="14"/>
  <c r="I76" i="14"/>
  <c r="K60" i="16"/>
  <c r="K61" i="16" s="1"/>
  <c r="L76" i="16"/>
  <c r="K76" i="16"/>
  <c r="J76" i="16"/>
  <c r="I76" i="16"/>
  <c r="H76" i="16"/>
  <c r="G56" i="14"/>
  <c r="F76" i="14"/>
  <c r="I31" i="15"/>
  <c r="L56" i="16"/>
  <c r="F76" i="16"/>
  <c r="H18" i="10"/>
  <c r="F20" i="10"/>
  <c r="I23" i="10"/>
  <c r="G25" i="10"/>
  <c r="F18" i="11"/>
  <c r="I21" i="11"/>
  <c r="G23" i="11"/>
  <c r="L23" i="11" s="1"/>
  <c r="I58" i="11"/>
  <c r="L19" i="12"/>
  <c r="F22" i="14"/>
  <c r="G24" i="14"/>
  <c r="G87" i="14" s="1"/>
  <c r="H56" i="14"/>
  <c r="J31" i="15"/>
  <c r="G60" i="16"/>
  <c r="G61" i="16" s="1"/>
  <c r="L58" i="16"/>
  <c r="G76" i="16"/>
  <c r="G18" i="12"/>
  <c r="H23" i="12"/>
  <c r="L23" i="12" s="1"/>
  <c r="F25" i="12"/>
  <c r="L25" i="12" s="1"/>
  <c r="G59" i="12"/>
  <c r="G60" i="12" s="1"/>
  <c r="H21" i="13"/>
  <c r="F23" i="13"/>
  <c r="G57" i="13"/>
  <c r="H18" i="12"/>
  <c r="F20" i="12"/>
  <c r="G25" i="12"/>
  <c r="F18" i="13"/>
  <c r="I21" i="13"/>
  <c r="I31" i="13" s="1"/>
  <c r="G23" i="13"/>
  <c r="H57" i="13"/>
  <c r="L57" i="13" s="1"/>
  <c r="F59" i="13"/>
  <c r="L59" i="13" s="1"/>
  <c r="G18" i="13"/>
  <c r="H23" i="13"/>
  <c r="F25" i="13"/>
  <c r="I57" i="13"/>
  <c r="I60" i="13" s="1"/>
  <c r="I61" i="13" s="1"/>
  <c r="G59" i="13"/>
  <c r="H18" i="13"/>
  <c r="F20" i="13"/>
  <c r="L20" i="13" s="1"/>
  <c r="I23" i="13"/>
  <c r="G25" i="13"/>
  <c r="I32" i="10" l="1"/>
  <c r="I33" i="10" s="1"/>
  <c r="I32" i="13"/>
  <c r="I33" i="13"/>
  <c r="G32" i="9"/>
  <c r="G33" i="9" s="1"/>
  <c r="I32" i="9"/>
  <c r="I33" i="9"/>
  <c r="I32" i="7"/>
  <c r="I33" i="7"/>
  <c r="I32" i="4"/>
  <c r="I33" i="4" s="1"/>
  <c r="G32" i="8"/>
  <c r="G33" i="8" s="1"/>
  <c r="G64" i="16"/>
  <c r="G32" i="11"/>
  <c r="G33" i="11" s="1"/>
  <c r="G61" i="12"/>
  <c r="L60" i="12"/>
  <c r="G33" i="5"/>
  <c r="G32" i="5"/>
  <c r="K64" i="8"/>
  <c r="H32" i="4"/>
  <c r="H33" i="4" s="1"/>
  <c r="J64" i="8"/>
  <c r="L25" i="13"/>
  <c r="J32" i="15"/>
  <c r="J33" i="15"/>
  <c r="H31" i="10"/>
  <c r="G83" i="14"/>
  <c r="L20" i="14"/>
  <c r="L83" i="14" s="1"/>
  <c r="F61" i="15"/>
  <c r="L61" i="15" s="1"/>
  <c r="L60" i="15"/>
  <c r="K33" i="15"/>
  <c r="K32" i="15"/>
  <c r="L21" i="9"/>
  <c r="G64" i="15"/>
  <c r="L24" i="14"/>
  <c r="L87" i="14" s="1"/>
  <c r="G60" i="9"/>
  <c r="G61" i="9" s="1"/>
  <c r="G60" i="6"/>
  <c r="G61" i="6" s="1"/>
  <c r="G60" i="4"/>
  <c r="G61" i="4" s="1"/>
  <c r="L57" i="4"/>
  <c r="I32" i="8"/>
  <c r="I33" i="8" s="1"/>
  <c r="G60" i="7"/>
  <c r="G61" i="7" s="1"/>
  <c r="H31" i="7"/>
  <c r="G60" i="3"/>
  <c r="G61" i="3" s="1"/>
  <c r="L59" i="3"/>
  <c r="H119" i="14"/>
  <c r="H60" i="14"/>
  <c r="L21" i="11"/>
  <c r="J32" i="14"/>
  <c r="J95" i="14" s="1"/>
  <c r="J94" i="14"/>
  <c r="J32" i="11"/>
  <c r="J33" i="11"/>
  <c r="F120" i="14"/>
  <c r="L57" i="14"/>
  <c r="L120" i="14" s="1"/>
  <c r="H81" i="14"/>
  <c r="H31" i="14"/>
  <c r="L22" i="10"/>
  <c r="K64" i="13"/>
  <c r="K33" i="4"/>
  <c r="K32" i="4"/>
  <c r="L59" i="5"/>
  <c r="H60" i="4"/>
  <c r="H61" i="4" s="1"/>
  <c r="K64" i="16"/>
  <c r="L57" i="8"/>
  <c r="L25" i="7"/>
  <c r="G31" i="13"/>
  <c r="L24" i="11"/>
  <c r="L25" i="14"/>
  <c r="L88" i="14" s="1"/>
  <c r="F88" i="14"/>
  <c r="I31" i="11"/>
  <c r="I32" i="12"/>
  <c r="I33" i="12"/>
  <c r="J64" i="12"/>
  <c r="L20" i="9"/>
  <c r="L24" i="5"/>
  <c r="J32" i="9"/>
  <c r="J33" i="9"/>
  <c r="I31" i="5"/>
  <c r="L19" i="4"/>
  <c r="L58" i="4"/>
  <c r="F31" i="8"/>
  <c r="L18" i="8"/>
  <c r="H60" i="7"/>
  <c r="H61" i="7" s="1"/>
  <c r="L57" i="3"/>
  <c r="L23" i="8"/>
  <c r="L23" i="13"/>
  <c r="L22" i="14"/>
  <c r="L85" i="14" s="1"/>
  <c r="F85" i="14"/>
  <c r="I32" i="15"/>
  <c r="I33" i="15" s="1"/>
  <c r="L31" i="15"/>
  <c r="F32" i="15"/>
  <c r="F86" i="14"/>
  <c r="L23" i="14"/>
  <c r="L86" i="14" s="1"/>
  <c r="L58" i="10"/>
  <c r="L58" i="9"/>
  <c r="H31" i="9"/>
  <c r="L21" i="4"/>
  <c r="H31" i="8"/>
  <c r="L58" i="7"/>
  <c r="K94" i="14"/>
  <c r="K32" i="14"/>
  <c r="K95" i="14" s="1"/>
  <c r="I60" i="10"/>
  <c r="I61" i="10" s="1"/>
  <c r="J32" i="16"/>
  <c r="J33" i="16" s="1"/>
  <c r="K32" i="11"/>
  <c r="K33" i="11"/>
  <c r="I60" i="9"/>
  <c r="I61" i="9" s="1"/>
  <c r="K32" i="7"/>
  <c r="K33" i="7"/>
  <c r="G31" i="14"/>
  <c r="L20" i="4"/>
  <c r="F32" i="16"/>
  <c r="F33" i="16" s="1"/>
  <c r="L31" i="16"/>
  <c r="L23" i="4"/>
  <c r="F31" i="6"/>
  <c r="I31" i="3"/>
  <c r="G119" i="14"/>
  <c r="G60" i="14"/>
  <c r="F119" i="14"/>
  <c r="L56" i="14"/>
  <c r="L119" i="14" s="1"/>
  <c r="F60" i="14"/>
  <c r="F31" i="10"/>
  <c r="L18" i="10"/>
  <c r="I32" i="14"/>
  <c r="I95" i="14" s="1"/>
  <c r="I94" i="14"/>
  <c r="I33" i="14"/>
  <c r="L24" i="10"/>
  <c r="F31" i="14"/>
  <c r="F81" i="14"/>
  <c r="L18" i="14"/>
  <c r="L81" i="14" s="1"/>
  <c r="L22" i="9"/>
  <c r="L61" i="12"/>
  <c r="J32" i="10"/>
  <c r="J33" i="10"/>
  <c r="J32" i="5"/>
  <c r="J33" i="5" s="1"/>
  <c r="L56" i="5"/>
  <c r="F60" i="5"/>
  <c r="I33" i="6"/>
  <c r="I32" i="6"/>
  <c r="J31" i="3"/>
  <c r="H31" i="3"/>
  <c r="J64" i="6"/>
  <c r="L25" i="4"/>
  <c r="L24" i="4"/>
  <c r="L24" i="7"/>
  <c r="H31" i="5"/>
  <c r="H60" i="3"/>
  <c r="H61" i="3" s="1"/>
  <c r="K64" i="3"/>
  <c r="L58" i="3"/>
  <c r="H32" i="11"/>
  <c r="H33" i="11" s="1"/>
  <c r="H31" i="13"/>
  <c r="F31" i="13"/>
  <c r="L18" i="13"/>
  <c r="G31" i="12"/>
  <c r="L18" i="12"/>
  <c r="L18" i="11"/>
  <c r="F31" i="11"/>
  <c r="G31" i="10"/>
  <c r="L59" i="11"/>
  <c r="F122" i="14"/>
  <c r="L59" i="14"/>
  <c r="L122" i="14" s="1"/>
  <c r="J123" i="14"/>
  <c r="J61" i="14"/>
  <c r="J124" i="14" s="1"/>
  <c r="F60" i="11"/>
  <c r="L56" i="11"/>
  <c r="F60" i="10"/>
  <c r="L23" i="9"/>
  <c r="G31" i="6"/>
  <c r="L60" i="16"/>
  <c r="L57" i="9"/>
  <c r="L57" i="5"/>
  <c r="L22" i="5"/>
  <c r="K64" i="6"/>
  <c r="L56" i="4"/>
  <c r="F60" i="4"/>
  <c r="G31" i="4"/>
  <c r="F60" i="7"/>
  <c r="L56" i="7"/>
  <c r="L19" i="7"/>
  <c r="G31" i="3"/>
  <c r="L56" i="3"/>
  <c r="F60" i="3"/>
  <c r="F31" i="3"/>
  <c r="L18" i="3"/>
  <c r="K32" i="12"/>
  <c r="K33" i="12"/>
  <c r="K32" i="9"/>
  <c r="K33" i="9" s="1"/>
  <c r="J64" i="13"/>
  <c r="H60" i="11"/>
  <c r="H61" i="11" s="1"/>
  <c r="L58" i="14"/>
  <c r="L121" i="14" s="1"/>
  <c r="F60" i="13"/>
  <c r="L61" i="16"/>
  <c r="L21" i="5"/>
  <c r="F31" i="5"/>
  <c r="L18" i="5"/>
  <c r="L24" i="8"/>
  <c r="L59" i="4"/>
  <c r="L24" i="3"/>
  <c r="L18" i="4"/>
  <c r="F31" i="4"/>
  <c r="F31" i="7"/>
  <c r="L18" i="7"/>
  <c r="L23" i="3"/>
  <c r="L20" i="12"/>
  <c r="F31" i="12"/>
  <c r="G60" i="11"/>
  <c r="G61" i="11" s="1"/>
  <c r="I64" i="16"/>
  <c r="H31" i="6"/>
  <c r="K33" i="10"/>
  <c r="K32" i="10"/>
  <c r="H64" i="15"/>
  <c r="L57" i="6"/>
  <c r="F60" i="6"/>
  <c r="K32" i="5"/>
  <c r="K33" i="5" s="1"/>
  <c r="G60" i="5"/>
  <c r="G61" i="5" s="1"/>
  <c r="L20" i="3"/>
  <c r="L56" i="8"/>
  <c r="F60" i="8"/>
  <c r="J32" i="7"/>
  <c r="J33" i="7"/>
  <c r="L22" i="7"/>
  <c r="L59" i="7"/>
  <c r="L22" i="3"/>
  <c r="I60" i="3"/>
  <c r="I61" i="3" s="1"/>
  <c r="H31" i="12"/>
  <c r="L20" i="10"/>
  <c r="L58" i="11"/>
  <c r="L22" i="11"/>
  <c r="F84" i="14"/>
  <c r="L21" i="14"/>
  <c r="L84" i="14" s="1"/>
  <c r="L57" i="11"/>
  <c r="G60" i="10"/>
  <c r="G61" i="10" s="1"/>
  <c r="L56" i="10"/>
  <c r="F31" i="9"/>
  <c r="L18" i="9"/>
  <c r="H32" i="16"/>
  <c r="H33" i="16"/>
  <c r="L56" i="9"/>
  <c r="F60" i="9"/>
  <c r="I123" i="14"/>
  <c r="I61" i="14"/>
  <c r="I124" i="14" s="1"/>
  <c r="J60" i="3"/>
  <c r="J61" i="3" s="1"/>
  <c r="J31" i="4"/>
  <c r="L20" i="7"/>
  <c r="G31" i="7"/>
  <c r="L25" i="3"/>
  <c r="G64" i="11" l="1"/>
  <c r="F64" i="16"/>
  <c r="L33" i="16"/>
  <c r="J64" i="5"/>
  <c r="G64" i="8"/>
  <c r="I64" i="4"/>
  <c r="K64" i="5"/>
  <c r="G64" i="9"/>
  <c r="J64" i="16"/>
  <c r="H64" i="4"/>
  <c r="K64" i="9"/>
  <c r="H64" i="11"/>
  <c r="I64" i="15"/>
  <c r="I64" i="8"/>
  <c r="I64" i="10"/>
  <c r="G64" i="5"/>
  <c r="J65" i="6"/>
  <c r="J67" i="6" s="1"/>
  <c r="J70" i="6"/>
  <c r="J71" i="6" s="1"/>
  <c r="G65" i="15"/>
  <c r="G67" i="15" s="1"/>
  <c r="G70" i="15"/>
  <c r="G71" i="15" s="1"/>
  <c r="H32" i="12"/>
  <c r="H33" i="12" s="1"/>
  <c r="L31" i="9"/>
  <c r="F32" i="9"/>
  <c r="L60" i="13"/>
  <c r="F61" i="13"/>
  <c r="L61" i="13" s="1"/>
  <c r="F61" i="3"/>
  <c r="L61" i="3" s="1"/>
  <c r="L60" i="3"/>
  <c r="H32" i="3"/>
  <c r="H33" i="3" s="1"/>
  <c r="G123" i="14"/>
  <c r="G61" i="14"/>
  <c r="G124" i="14" s="1"/>
  <c r="H32" i="9"/>
  <c r="H33" i="9" s="1"/>
  <c r="H32" i="14"/>
  <c r="H95" i="14" s="1"/>
  <c r="H94" i="14"/>
  <c r="H33" i="14"/>
  <c r="I64" i="9"/>
  <c r="H64" i="16"/>
  <c r="K64" i="7"/>
  <c r="G32" i="7"/>
  <c r="G33" i="7" s="1"/>
  <c r="K70" i="3"/>
  <c r="K71" i="3" s="1"/>
  <c r="K65" i="3"/>
  <c r="K67" i="3" s="1"/>
  <c r="J32" i="3"/>
  <c r="J33" i="3" s="1"/>
  <c r="K64" i="11"/>
  <c r="F32" i="13"/>
  <c r="F33" i="13" s="1"/>
  <c r="L31" i="13"/>
  <c r="I32" i="5"/>
  <c r="I33" i="5" s="1"/>
  <c r="J64" i="7"/>
  <c r="F32" i="7"/>
  <c r="L31" i="7"/>
  <c r="G33" i="3"/>
  <c r="G32" i="3"/>
  <c r="G33" i="10"/>
  <c r="G32" i="10"/>
  <c r="F32" i="14"/>
  <c r="F94" i="14"/>
  <c r="L31" i="14"/>
  <c r="L94" i="14" s="1"/>
  <c r="I32" i="3"/>
  <c r="I33" i="3" s="1"/>
  <c r="K65" i="16"/>
  <c r="K67" i="16" s="1"/>
  <c r="K72" i="16" s="1"/>
  <c r="K70" i="16"/>
  <c r="K71" i="16" s="1"/>
  <c r="H33" i="7"/>
  <c r="H32" i="7"/>
  <c r="J65" i="8"/>
  <c r="J67" i="8" s="1"/>
  <c r="J72" i="8" s="1"/>
  <c r="J70" i="8"/>
  <c r="J71" i="8" s="1"/>
  <c r="F61" i="11"/>
  <c r="L61" i="11" s="1"/>
  <c r="L60" i="11"/>
  <c r="J64" i="10"/>
  <c r="F32" i="5"/>
  <c r="L31" i="5"/>
  <c r="H32" i="13"/>
  <c r="H33" i="13" s="1"/>
  <c r="F61" i="14"/>
  <c r="L60" i="14"/>
  <c r="L123" i="14" s="1"/>
  <c r="F123" i="14"/>
  <c r="G32" i="14"/>
  <c r="G95" i="14" s="1"/>
  <c r="G33" i="14"/>
  <c r="G94" i="14"/>
  <c r="J64" i="9"/>
  <c r="H32" i="10"/>
  <c r="H33" i="10" s="1"/>
  <c r="F32" i="12"/>
  <c r="L31" i="12"/>
  <c r="H32" i="8"/>
  <c r="H33" i="8"/>
  <c r="K65" i="13"/>
  <c r="K67" i="13" s="1"/>
  <c r="K72" i="13" s="1"/>
  <c r="K70" i="13"/>
  <c r="K71" i="13" s="1"/>
  <c r="H123" i="14"/>
  <c r="H61" i="14"/>
  <c r="H124" i="14" s="1"/>
  <c r="J64" i="15"/>
  <c r="I64" i="7"/>
  <c r="H65" i="15"/>
  <c r="H67" i="15" s="1"/>
  <c r="H70" i="15"/>
  <c r="H71" i="15" s="1"/>
  <c r="J32" i="4"/>
  <c r="J33" i="4" s="1"/>
  <c r="L31" i="4"/>
  <c r="F32" i="4"/>
  <c r="F33" i="4"/>
  <c r="F32" i="11"/>
  <c r="L32" i="11" s="1"/>
  <c r="L31" i="11"/>
  <c r="I64" i="6"/>
  <c r="F32" i="6"/>
  <c r="L32" i="6" s="1"/>
  <c r="L31" i="6"/>
  <c r="J65" i="12"/>
  <c r="J67" i="12" s="1"/>
  <c r="J70" i="12"/>
  <c r="J71" i="12" s="1"/>
  <c r="K64" i="12"/>
  <c r="G32" i="13"/>
  <c r="G33" i="13" s="1"/>
  <c r="F61" i="8"/>
  <c r="L61" i="8" s="1"/>
  <c r="L60" i="8"/>
  <c r="K64" i="10"/>
  <c r="G32" i="6"/>
  <c r="G33" i="6"/>
  <c r="F61" i="5"/>
  <c r="L61" i="5" s="1"/>
  <c r="L60" i="5"/>
  <c r="I96" i="14"/>
  <c r="I64" i="14"/>
  <c r="I64" i="12"/>
  <c r="J64" i="11"/>
  <c r="K64" i="15"/>
  <c r="I64" i="13"/>
  <c r="L31" i="3"/>
  <c r="F32" i="3"/>
  <c r="L32" i="3" s="1"/>
  <c r="H32" i="6"/>
  <c r="H33" i="6"/>
  <c r="J65" i="13"/>
  <c r="J67" i="13" s="1"/>
  <c r="J70" i="13"/>
  <c r="J71" i="13" s="1"/>
  <c r="L60" i="7"/>
  <c r="F61" i="7"/>
  <c r="L61" i="7" s="1"/>
  <c r="H32" i="5"/>
  <c r="H33" i="5" s="1"/>
  <c r="L32" i="15"/>
  <c r="F32" i="8"/>
  <c r="L32" i="8" s="1"/>
  <c r="F33" i="8"/>
  <c r="L31" i="8"/>
  <c r="G70" i="16"/>
  <c r="G71" i="16" s="1"/>
  <c r="G65" i="16"/>
  <c r="G67" i="16" s="1"/>
  <c r="G72" i="16" s="1"/>
  <c r="I70" i="16"/>
  <c r="I71" i="16" s="1"/>
  <c r="I65" i="16"/>
  <c r="I67" i="16" s="1"/>
  <c r="I72" i="16" s="1"/>
  <c r="F61" i="6"/>
  <c r="L61" i="6" s="1"/>
  <c r="L60" i="6"/>
  <c r="K65" i="6"/>
  <c r="K67" i="6" s="1"/>
  <c r="K70" i="6"/>
  <c r="K71" i="6" s="1"/>
  <c r="G32" i="4"/>
  <c r="G33" i="4" s="1"/>
  <c r="F61" i="10"/>
  <c r="L61" i="10" s="1"/>
  <c r="L60" i="10"/>
  <c r="G32" i="12"/>
  <c r="G33" i="12"/>
  <c r="K33" i="14"/>
  <c r="F33" i="15"/>
  <c r="I32" i="11"/>
  <c r="I33" i="11"/>
  <c r="J33" i="14"/>
  <c r="F32" i="10"/>
  <c r="L32" i="10" s="1"/>
  <c r="L31" i="10"/>
  <c r="L60" i="9"/>
  <c r="F61" i="9"/>
  <c r="L61" i="9" s="1"/>
  <c r="F61" i="4"/>
  <c r="L61" i="4" s="1"/>
  <c r="L60" i="4"/>
  <c r="L32" i="16"/>
  <c r="K64" i="4"/>
  <c r="K65" i="8"/>
  <c r="K67" i="8" s="1"/>
  <c r="K70" i="8"/>
  <c r="K71" i="8" s="1"/>
  <c r="H64" i="9" l="1"/>
  <c r="H64" i="13"/>
  <c r="I64" i="5"/>
  <c r="I64" i="3"/>
  <c r="G64" i="13"/>
  <c r="J64" i="3"/>
  <c r="H64" i="10"/>
  <c r="H64" i="5"/>
  <c r="G64" i="7"/>
  <c r="H64" i="12"/>
  <c r="F64" i="13"/>
  <c r="L33" i="13"/>
  <c r="J64" i="4"/>
  <c r="G64" i="4"/>
  <c r="H64" i="3"/>
  <c r="I65" i="6"/>
  <c r="I67" i="6" s="1"/>
  <c r="I70" i="6"/>
  <c r="I71" i="6" s="1"/>
  <c r="F64" i="4"/>
  <c r="L33" i="4"/>
  <c r="L32" i="5"/>
  <c r="K65" i="11"/>
  <c r="K67" i="11" s="1"/>
  <c r="K72" i="11" s="1"/>
  <c r="K70" i="11"/>
  <c r="K71" i="11" s="1"/>
  <c r="H70" i="16"/>
  <c r="H71" i="16" s="1"/>
  <c r="H65" i="16"/>
  <c r="H67" i="16" s="1"/>
  <c r="H72" i="16" s="1"/>
  <c r="G65" i="8"/>
  <c r="G67" i="8" s="1"/>
  <c r="G70" i="8"/>
  <c r="G71" i="8" s="1"/>
  <c r="L32" i="12"/>
  <c r="F64" i="15"/>
  <c r="L33" i="15"/>
  <c r="J72" i="13"/>
  <c r="G64" i="6"/>
  <c r="L32" i="4"/>
  <c r="F33" i="5"/>
  <c r="L32" i="7"/>
  <c r="J72" i="6"/>
  <c r="J70" i="16"/>
  <c r="J71" i="16" s="1"/>
  <c r="J65" i="16"/>
  <c r="J67" i="16" s="1"/>
  <c r="J72" i="16" s="1"/>
  <c r="J72" i="12"/>
  <c r="J65" i="9"/>
  <c r="J67" i="9" s="1"/>
  <c r="J72" i="9" s="1"/>
  <c r="J70" i="9"/>
  <c r="J71" i="9" s="1"/>
  <c r="I65" i="9"/>
  <c r="I67" i="9" s="1"/>
  <c r="I72" i="9" s="1"/>
  <c r="I70" i="9"/>
  <c r="I71" i="9" s="1"/>
  <c r="H65" i="11"/>
  <c r="H67" i="11" s="1"/>
  <c r="H70" i="11"/>
  <c r="H71" i="11" s="1"/>
  <c r="G65" i="9"/>
  <c r="G67" i="9" s="1"/>
  <c r="G70" i="9"/>
  <c r="G71" i="9" s="1"/>
  <c r="J65" i="5"/>
  <c r="J67" i="5" s="1"/>
  <c r="J72" i="5" s="1"/>
  <c r="J70" i="5"/>
  <c r="J71" i="5" s="1"/>
  <c r="F124" i="14"/>
  <c r="L61" i="14"/>
  <c r="L124" i="14" s="1"/>
  <c r="K64" i="14"/>
  <c r="K96" i="14"/>
  <c r="G64" i="12"/>
  <c r="H64" i="6"/>
  <c r="J65" i="11"/>
  <c r="J67" i="11" s="1"/>
  <c r="J70" i="11"/>
  <c r="J71" i="11" s="1"/>
  <c r="K65" i="10"/>
  <c r="K67" i="10" s="1"/>
  <c r="K72" i="10" s="1"/>
  <c r="K70" i="10"/>
  <c r="K71" i="10" s="1"/>
  <c r="K72" i="3"/>
  <c r="G65" i="5"/>
  <c r="G67" i="5" s="1"/>
  <c r="G70" i="5"/>
  <c r="G71" i="5" s="1"/>
  <c r="G64" i="14"/>
  <c r="G96" i="14"/>
  <c r="J65" i="10"/>
  <c r="J67" i="10" s="1"/>
  <c r="J70" i="10"/>
  <c r="J71" i="10" s="1"/>
  <c r="J65" i="7"/>
  <c r="J67" i="7" s="1"/>
  <c r="J72" i="7" s="1"/>
  <c r="J70" i="7"/>
  <c r="J71" i="7" s="1"/>
  <c r="H64" i="14"/>
  <c r="H96" i="14"/>
  <c r="H64" i="8"/>
  <c r="L32" i="14"/>
  <c r="L95" i="14" s="1"/>
  <c r="F95" i="14"/>
  <c r="L32" i="9"/>
  <c r="I65" i="10"/>
  <c r="I67" i="10" s="1"/>
  <c r="I72" i="10" s="1"/>
  <c r="I70" i="10"/>
  <c r="I71" i="10" s="1"/>
  <c r="K65" i="9"/>
  <c r="K67" i="9" s="1"/>
  <c r="K72" i="9" s="1"/>
  <c r="K70" i="9"/>
  <c r="K71" i="9" s="1"/>
  <c r="L33" i="8"/>
  <c r="F64" i="8"/>
  <c r="I65" i="12"/>
  <c r="I67" i="12" s="1"/>
  <c r="I70" i="12"/>
  <c r="I71" i="12" s="1"/>
  <c r="H72" i="15"/>
  <c r="F33" i="14"/>
  <c r="F33" i="9"/>
  <c r="F33" i="3"/>
  <c r="F33" i="6"/>
  <c r="F33" i="10"/>
  <c r="K65" i="7"/>
  <c r="K67" i="7" s="1"/>
  <c r="K70" i="7"/>
  <c r="K71" i="7" s="1"/>
  <c r="K65" i="5"/>
  <c r="K67" i="5" s="1"/>
  <c r="K72" i="5" s="1"/>
  <c r="K70" i="5"/>
  <c r="K71" i="5" s="1"/>
  <c r="I65" i="4"/>
  <c r="I67" i="4" s="1"/>
  <c r="I70" i="4"/>
  <c r="I71" i="4" s="1"/>
  <c r="F70" i="16"/>
  <c r="L64" i="16"/>
  <c r="F65" i="16"/>
  <c r="K72" i="8"/>
  <c r="J96" i="14"/>
  <c r="J64" i="14"/>
  <c r="K72" i="6"/>
  <c r="I65" i="13"/>
  <c r="I67" i="13" s="1"/>
  <c r="I70" i="13"/>
  <c r="I71" i="13" s="1"/>
  <c r="I127" i="14"/>
  <c r="I65" i="14"/>
  <c r="I70" i="14"/>
  <c r="I65" i="7"/>
  <c r="I67" i="7" s="1"/>
  <c r="I72" i="7" s="1"/>
  <c r="I70" i="7"/>
  <c r="I71" i="7" s="1"/>
  <c r="F33" i="12"/>
  <c r="H65" i="4"/>
  <c r="H67" i="4" s="1"/>
  <c r="H72" i="4" s="1"/>
  <c r="H70" i="4"/>
  <c r="H71" i="4" s="1"/>
  <c r="K65" i="4"/>
  <c r="K67" i="4" s="1"/>
  <c r="K70" i="4"/>
  <c r="K71" i="4" s="1"/>
  <c r="I64" i="11"/>
  <c r="J65" i="15"/>
  <c r="J67" i="15" s="1"/>
  <c r="J70" i="15"/>
  <c r="J71" i="15" s="1"/>
  <c r="H64" i="7"/>
  <c r="G64" i="3"/>
  <c r="I65" i="8"/>
  <c r="I67" i="8" s="1"/>
  <c r="I72" i="8" s="1"/>
  <c r="I70" i="8"/>
  <c r="I71" i="8" s="1"/>
  <c r="G65" i="11"/>
  <c r="G67" i="11" s="1"/>
  <c r="G70" i="11"/>
  <c r="G71" i="11" s="1"/>
  <c r="G64" i="10"/>
  <c r="L32" i="13"/>
  <c r="K65" i="15"/>
  <c r="K67" i="15" s="1"/>
  <c r="K70" i="15"/>
  <c r="K71" i="15" s="1"/>
  <c r="K65" i="12"/>
  <c r="K67" i="12" s="1"/>
  <c r="K70" i="12"/>
  <c r="K71" i="12" s="1"/>
  <c r="F33" i="11"/>
  <c r="F33" i="7"/>
  <c r="G72" i="15"/>
  <c r="I70" i="15"/>
  <c r="I71" i="15" s="1"/>
  <c r="I65" i="15"/>
  <c r="I67" i="15" s="1"/>
  <c r="I72" i="15" l="1"/>
  <c r="J72" i="15"/>
  <c r="I128" i="14"/>
  <c r="I67" i="14"/>
  <c r="L70" i="16"/>
  <c r="F71" i="16"/>
  <c r="L71" i="16" s="1"/>
  <c r="J72" i="10"/>
  <c r="H65" i="6"/>
  <c r="H67" i="6" s="1"/>
  <c r="H70" i="6"/>
  <c r="H71" i="6" s="1"/>
  <c r="F65" i="4"/>
  <c r="L64" i="4"/>
  <c r="F70" i="4"/>
  <c r="I70" i="3"/>
  <c r="I71" i="3" s="1"/>
  <c r="I65" i="3"/>
  <c r="I67" i="3" s="1"/>
  <c r="I72" i="3" s="1"/>
  <c r="F70" i="13"/>
  <c r="L64" i="13"/>
  <c r="F65" i="13"/>
  <c r="I65" i="5"/>
  <c r="I67" i="5" s="1"/>
  <c r="I72" i="5" s="1"/>
  <c r="I70" i="5"/>
  <c r="I71" i="5" s="1"/>
  <c r="F65" i="15"/>
  <c r="L64" i="15"/>
  <c r="F70" i="15"/>
  <c r="G72" i="11"/>
  <c r="I65" i="11"/>
  <c r="I67" i="11" s="1"/>
  <c r="I72" i="11" s="1"/>
  <c r="I70" i="11"/>
  <c r="I71" i="11" s="1"/>
  <c r="I72" i="4"/>
  <c r="I72" i="12"/>
  <c r="I72" i="6"/>
  <c r="F64" i="7"/>
  <c r="L33" i="7"/>
  <c r="I72" i="13"/>
  <c r="H65" i="8"/>
  <c r="H67" i="8" s="1"/>
  <c r="H72" i="8" s="1"/>
  <c r="H70" i="8"/>
  <c r="H71" i="8" s="1"/>
  <c r="G65" i="12"/>
  <c r="G67" i="12" s="1"/>
  <c r="G72" i="12" s="1"/>
  <c r="G70" i="12"/>
  <c r="G71" i="12" s="1"/>
  <c r="G72" i="9"/>
  <c r="F64" i="5"/>
  <c r="L33" i="5"/>
  <c r="G72" i="8"/>
  <c r="H65" i="10"/>
  <c r="H67" i="10" s="1"/>
  <c r="H72" i="10" s="1"/>
  <c r="H70" i="10"/>
  <c r="H71" i="10" s="1"/>
  <c r="H65" i="7"/>
  <c r="H67" i="7" s="1"/>
  <c r="H72" i="7" s="1"/>
  <c r="H70" i="7"/>
  <c r="H71" i="7" s="1"/>
  <c r="H65" i="5"/>
  <c r="H67" i="5" s="1"/>
  <c r="H72" i="5" s="1"/>
  <c r="H70" i="5"/>
  <c r="H71" i="5" s="1"/>
  <c r="F64" i="14"/>
  <c r="F96" i="14"/>
  <c r="L33" i="14"/>
  <c r="L96" i="14" s="1"/>
  <c r="L33" i="11"/>
  <c r="F64" i="11"/>
  <c r="L64" i="8"/>
  <c r="F65" i="8"/>
  <c r="F70" i="8"/>
  <c r="G127" i="14"/>
  <c r="G65" i="14"/>
  <c r="G70" i="14"/>
  <c r="J70" i="3"/>
  <c r="J71" i="3" s="1"/>
  <c r="J65" i="3"/>
  <c r="J67" i="3" s="1"/>
  <c r="J72" i="3" s="1"/>
  <c r="F64" i="9"/>
  <c r="L33" i="9"/>
  <c r="J65" i="4"/>
  <c r="J67" i="4" s="1"/>
  <c r="J70" i="4"/>
  <c r="J71" i="4" s="1"/>
  <c r="G65" i="10"/>
  <c r="G67" i="10" s="1"/>
  <c r="G70" i="10"/>
  <c r="G71" i="10" s="1"/>
  <c r="G65" i="3"/>
  <c r="G67" i="3" s="1"/>
  <c r="G72" i="3" s="1"/>
  <c r="G70" i="3"/>
  <c r="G71" i="3" s="1"/>
  <c r="K72" i="4"/>
  <c r="J127" i="14"/>
  <c r="J65" i="14"/>
  <c r="J70" i="14"/>
  <c r="H72" i="11"/>
  <c r="G65" i="6"/>
  <c r="G67" i="6" s="1"/>
  <c r="G72" i="6" s="1"/>
  <c r="G70" i="6"/>
  <c r="G71" i="6" s="1"/>
  <c r="H65" i="3"/>
  <c r="H67" i="3" s="1"/>
  <c r="H72" i="3" s="1"/>
  <c r="H70" i="3"/>
  <c r="H71" i="3" s="1"/>
  <c r="H65" i="12"/>
  <c r="H67" i="12" s="1"/>
  <c r="H72" i="12" s="1"/>
  <c r="H70" i="12"/>
  <c r="H71" i="12" s="1"/>
  <c r="L65" i="16"/>
  <c r="F67" i="16"/>
  <c r="I133" i="14"/>
  <c r="I71" i="14"/>
  <c r="I134" i="14" s="1"/>
  <c r="K72" i="12"/>
  <c r="K72" i="7"/>
  <c r="G72" i="5"/>
  <c r="H65" i="13"/>
  <c r="H67" i="13" s="1"/>
  <c r="H70" i="13"/>
  <c r="H71" i="13" s="1"/>
  <c r="J72" i="11"/>
  <c r="F64" i="10"/>
  <c r="L33" i="10"/>
  <c r="K72" i="15"/>
  <c r="L33" i="12"/>
  <c r="F64" i="12"/>
  <c r="F64" i="6"/>
  <c r="L33" i="6"/>
  <c r="H127" i="14"/>
  <c r="H65" i="14"/>
  <c r="H70" i="14"/>
  <c r="G65" i="4"/>
  <c r="G67" i="4" s="1"/>
  <c r="G72" i="4" s="1"/>
  <c r="G70" i="4"/>
  <c r="G71" i="4" s="1"/>
  <c r="G65" i="7"/>
  <c r="G67" i="7" s="1"/>
  <c r="G72" i="7" s="1"/>
  <c r="G70" i="7"/>
  <c r="G71" i="7" s="1"/>
  <c r="G65" i="13"/>
  <c r="G67" i="13" s="1"/>
  <c r="G70" i="13"/>
  <c r="G71" i="13" s="1"/>
  <c r="L33" i="3"/>
  <c r="F64" i="3"/>
  <c r="K127" i="14"/>
  <c r="K65" i="14"/>
  <c r="K70" i="14"/>
  <c r="H65" i="9"/>
  <c r="H67" i="9" s="1"/>
  <c r="H70" i="9"/>
  <c r="H71" i="9" s="1"/>
  <c r="L70" i="4" l="1"/>
  <c r="F71" i="4"/>
  <c r="L71" i="4" s="1"/>
  <c r="D13" i="1" s="1"/>
  <c r="H72" i="13"/>
  <c r="J72" i="4"/>
  <c r="G72" i="13"/>
  <c r="L64" i="12"/>
  <c r="F65" i="12"/>
  <c r="F70" i="12"/>
  <c r="L64" i="11"/>
  <c r="F65" i="11"/>
  <c r="F70" i="11"/>
  <c r="L70" i="15"/>
  <c r="F71" i="15"/>
  <c r="L71" i="15" s="1"/>
  <c r="D24" i="1" s="1"/>
  <c r="L65" i="4"/>
  <c r="F67" i="4"/>
  <c r="J133" i="14"/>
  <c r="J71" i="14"/>
  <c r="J134" i="14" s="1"/>
  <c r="L64" i="9"/>
  <c r="F65" i="9"/>
  <c r="F70" i="9"/>
  <c r="L65" i="15"/>
  <c r="F67" i="15"/>
  <c r="H72" i="6"/>
  <c r="L65" i="8"/>
  <c r="F67" i="8"/>
  <c r="H72" i="9"/>
  <c r="J128" i="14"/>
  <c r="J67" i="14"/>
  <c r="F65" i="7"/>
  <c r="L64" i="7"/>
  <c r="F70" i="7"/>
  <c r="H133" i="14"/>
  <c r="H71" i="14"/>
  <c r="H134" i="14" s="1"/>
  <c r="L65" i="13"/>
  <c r="F67" i="13"/>
  <c r="K133" i="14"/>
  <c r="K71" i="14"/>
  <c r="K134" i="14" s="1"/>
  <c r="K128" i="14"/>
  <c r="K67" i="14"/>
  <c r="F72" i="16"/>
  <c r="L72" i="16" s="1"/>
  <c r="L67" i="16"/>
  <c r="H128" i="14"/>
  <c r="H67" i="14"/>
  <c r="F65" i="10"/>
  <c r="L64" i="10"/>
  <c r="F70" i="10"/>
  <c r="G133" i="14"/>
  <c r="G71" i="14"/>
  <c r="G134" i="14" s="1"/>
  <c r="L64" i="5"/>
  <c r="F65" i="5"/>
  <c r="F70" i="5"/>
  <c r="I131" i="14"/>
  <c r="I72" i="14"/>
  <c r="I135" i="14" s="1"/>
  <c r="F65" i="3"/>
  <c r="L64" i="3"/>
  <c r="F70" i="3"/>
  <c r="G128" i="14"/>
  <c r="G67" i="14"/>
  <c r="L70" i="13"/>
  <c r="F71" i="13"/>
  <c r="L71" i="13" s="1"/>
  <c r="D22" i="1" s="1"/>
  <c r="F127" i="14"/>
  <c r="F65" i="14"/>
  <c r="L64" i="14"/>
  <c r="L127" i="14" s="1"/>
  <c r="F70" i="14"/>
  <c r="F65" i="6"/>
  <c r="L64" i="6"/>
  <c r="F70" i="6"/>
  <c r="G72" i="10"/>
  <c r="L70" i="8"/>
  <c r="F71" i="8"/>
  <c r="L71" i="8" s="1"/>
  <c r="D17" i="1" s="1"/>
  <c r="L70" i="11" l="1"/>
  <c r="F71" i="11"/>
  <c r="L71" i="11" s="1"/>
  <c r="D20" i="1" s="1"/>
  <c r="L65" i="11"/>
  <c r="F67" i="11"/>
  <c r="L70" i="12"/>
  <c r="F71" i="12"/>
  <c r="L71" i="12" s="1"/>
  <c r="D21" i="1" s="1"/>
  <c r="F72" i="15"/>
  <c r="L72" i="15" s="1"/>
  <c r="E24" i="1" s="1"/>
  <c r="L67" i="15"/>
  <c r="C24" i="1" s="1"/>
  <c r="F24" i="1" s="1"/>
  <c r="L70" i="3"/>
  <c r="F71" i="3"/>
  <c r="L71" i="3" s="1"/>
  <c r="D12" i="1" s="1"/>
  <c r="L65" i="9"/>
  <c r="F67" i="9"/>
  <c r="G72" i="14"/>
  <c r="G135" i="14" s="1"/>
  <c r="G131" i="14"/>
  <c r="L65" i="10"/>
  <c r="F67" i="10"/>
  <c r="L70" i="6"/>
  <c r="F71" i="6"/>
  <c r="L71" i="6" s="1"/>
  <c r="D15" i="1" s="1"/>
  <c r="L70" i="7"/>
  <c r="F71" i="7"/>
  <c r="L71" i="7" s="1"/>
  <c r="D16" i="1" s="1"/>
  <c r="L65" i="3"/>
  <c r="F67" i="3"/>
  <c r="L65" i="6"/>
  <c r="F67" i="6"/>
  <c r="L70" i="5"/>
  <c r="F71" i="5"/>
  <c r="L71" i="5" s="1"/>
  <c r="D14" i="1" s="1"/>
  <c r="K131" i="14"/>
  <c r="K72" i="14"/>
  <c r="K135" i="14" s="1"/>
  <c r="F72" i="4"/>
  <c r="L72" i="4" s="1"/>
  <c r="E13" i="1" s="1"/>
  <c r="L67" i="4"/>
  <c r="C13" i="1" s="1"/>
  <c r="F13" i="1" s="1"/>
  <c r="L67" i="13"/>
  <c r="C22" i="1" s="1"/>
  <c r="F22" i="1" s="1"/>
  <c r="F72" i="13"/>
  <c r="L72" i="13" s="1"/>
  <c r="E22" i="1" s="1"/>
  <c r="L70" i="10"/>
  <c r="F71" i="10"/>
  <c r="L71" i="10" s="1"/>
  <c r="D19" i="1" s="1"/>
  <c r="L65" i="12"/>
  <c r="F67" i="12"/>
  <c r="L65" i="7"/>
  <c r="F67" i="7"/>
  <c r="F133" i="14"/>
  <c r="L70" i="14"/>
  <c r="L133" i="14" s="1"/>
  <c r="F71" i="14"/>
  <c r="J131" i="14"/>
  <c r="J72" i="14"/>
  <c r="J135" i="14" s="1"/>
  <c r="L65" i="14"/>
  <c r="L128" i="14" s="1"/>
  <c r="F128" i="14"/>
  <c r="F67" i="14"/>
  <c r="L65" i="5"/>
  <c r="F67" i="5"/>
  <c r="L70" i="9"/>
  <c r="F71" i="9"/>
  <c r="L71" i="9" s="1"/>
  <c r="D18" i="1" s="1"/>
  <c r="H72" i="14"/>
  <c r="H135" i="14" s="1"/>
  <c r="H131" i="14"/>
  <c r="L67" i="8"/>
  <c r="C17" i="1" s="1"/>
  <c r="F17" i="1" s="1"/>
  <c r="F72" i="8"/>
  <c r="L72" i="8" s="1"/>
  <c r="E17" i="1" s="1"/>
  <c r="L67" i="12" l="1"/>
  <c r="C21" i="1" s="1"/>
  <c r="F21" i="1" s="1"/>
  <c r="F72" i="12"/>
  <c r="L72" i="12" s="1"/>
  <c r="E21" i="1" s="1"/>
  <c r="F72" i="14"/>
  <c r="F131" i="14"/>
  <c r="L67" i="14"/>
  <c r="F72" i="9"/>
  <c r="L72" i="9" s="1"/>
  <c r="E18" i="1" s="1"/>
  <c r="L67" i="9"/>
  <c r="C18" i="1" s="1"/>
  <c r="F18" i="1" s="1"/>
  <c r="F134" i="14"/>
  <c r="L71" i="14"/>
  <c r="F72" i="6"/>
  <c r="L72" i="6" s="1"/>
  <c r="E15" i="1" s="1"/>
  <c r="L67" i="6"/>
  <c r="C15" i="1" s="1"/>
  <c r="F15" i="1" s="1"/>
  <c r="L67" i="3"/>
  <c r="C12" i="1" s="1"/>
  <c r="F72" i="3"/>
  <c r="L72" i="3" s="1"/>
  <c r="E12" i="1" s="1"/>
  <c r="L67" i="10"/>
  <c r="C19" i="1" s="1"/>
  <c r="F19" i="1" s="1"/>
  <c r="F72" i="10"/>
  <c r="L72" i="10" s="1"/>
  <c r="E19" i="1" s="1"/>
  <c r="F72" i="11"/>
  <c r="L72" i="11" s="1"/>
  <c r="E20" i="1" s="1"/>
  <c r="L67" i="11"/>
  <c r="C20" i="1" s="1"/>
  <c r="F20" i="1" s="1"/>
  <c r="F72" i="5"/>
  <c r="L72" i="5" s="1"/>
  <c r="E14" i="1" s="1"/>
  <c r="L67" i="5"/>
  <c r="C14" i="1" s="1"/>
  <c r="F14" i="1" s="1"/>
  <c r="L67" i="7"/>
  <c r="C16" i="1" s="1"/>
  <c r="F16" i="1" s="1"/>
  <c r="F72" i="7"/>
  <c r="L72" i="7" s="1"/>
  <c r="E16" i="1" s="1"/>
  <c r="L134" i="14" l="1"/>
  <c r="D23" i="1"/>
  <c r="D25" i="1" s="1"/>
  <c r="L131" i="14"/>
  <c r="C23" i="1"/>
  <c r="F23" i="1" s="1"/>
  <c r="F135" i="14"/>
  <c r="L72" i="14"/>
  <c r="F12" i="1"/>
  <c r="C25" i="1"/>
  <c r="F25" i="1" s="1"/>
  <c r="L135" i="14" l="1"/>
  <c r="E23" i="1"/>
  <c r="E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 Dentmed</author>
  </authors>
  <commentList>
    <comment ref="C9" authorId="0" shapeId="0" xr:uid="{00000000-0006-0000-0100-000001000000}">
      <text>
        <r>
          <rPr>
            <sz val="11"/>
            <color theme="1"/>
            <rFont val="Calibri"/>
            <family val="2"/>
            <charset val="1"/>
          </rPr>
          <t>Välj institution i listan. INDI-satsen hämtas automatiskt från KI:s INDI-tabell nedan.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 Dentmed</author>
  </authors>
  <commentList>
    <comment ref="B18" authorId="0" shapeId="0" xr:uid="{00000000-0006-0000-0900-000001000000}">
      <text>
        <r>
          <rPr>
            <sz val="11"/>
            <color theme="1"/>
            <rFont val="Calibri"/>
            <family val="2"/>
            <charset val="1"/>
          </rPr>
          <t>En rad per person/roll. Ange månadslön (heltid), omfattning i projektet (%) och antal månader per år (förifyllt 12; ange t.ex. 5 om personen bara arbetar 5 månader). Kostnad/år = månadslön × omf% × antal mån, uppräknat med löneindex. Ev. lönekostnadstak från finansiären tillämpas automatiskt.</t>
        </r>
      </text>
    </comment>
    <comment ref="B27" authorId="0" shapeId="0" xr:uid="{00000000-0006-0000-0900-000002000000}">
      <text>
        <r>
          <rPr>
            <sz val="11"/>
            <color theme="1"/>
            <rFont val="Calibri"/>
            <family val="2"/>
            <charset val="1"/>
          </rPr>
          <t>Anställd doktorand. Välj kategori i listan (utan / med läkar- el. tandläkarexamen, eller legitimerad). Månadslönen hämtas automatiskt från doktorandstegen (Inställningar) och stiger per projektår: projektår 1 = doktorandår 1, projektår 2 = år 2 osv. (steg 4 från och med år 4). LKP läggs på automatiskt. Ange omfattning (%) och antal månader. För en doktorand som redan börjat: läs av rätt nivå i doktorandstegen och ange den manuellt på en rad under Anställd personal ovan.</t>
        </r>
      </text>
    </comment>
    <comment ref="C55" authorId="0" shapeId="0" xr:uid="{00000000-0006-0000-0900-000003000000}">
      <text>
        <r>
          <rPr>
            <sz val="11"/>
            <color theme="1"/>
            <rFont val="Calibri"/>
            <family val="2"/>
            <charset val="1"/>
          </rPr>
          <t>Välj hur kostnaden för icke-KI-personal bokförs, beroende på vad finansiären tillåter:
• Konsultkostnad (köpt tjänst): INGÅR i INDI-underlaget.
• Transferering (bidrag till annan organisation): ingår EJ i INDI-underlaget.</t>
        </r>
      </text>
    </comment>
    <comment ref="B56" authorId="0" shapeId="0" xr:uid="{00000000-0006-0000-0900-000004000000}">
      <text>
        <r>
          <rPr>
            <sz val="11"/>
            <color theme="1"/>
            <rFont val="Calibri"/>
            <family val="2"/>
            <charset val="1"/>
          </rPr>
          <t>Personal som inte är KI-anställd, t.ex. vid Folktandvården eller Region Stockholm. Ange månadslön, omfattning och antal månader. Region-LKP (från Inställningar, t.ex. 47,5%) läggs på automatiskt. Lämna tomt om alla är KI-anställda.</t>
        </r>
      </text>
    </comment>
    <comment ref="B75" authorId="0" shapeId="0" xr:uid="{00000000-0006-0000-0900-000005000000}">
      <text>
        <r>
          <rPr>
            <sz val="11"/>
            <color theme="1"/>
            <rFont val="Calibri"/>
            <family val="2"/>
            <charset val="1"/>
          </rPr>
          <t>Ange finansiärens beviljade eller sökta takbelopp per år (för finansiärer som anger ett fast belopp, t.ex. SOF, ADSS, Tandläkarsällskapet). Lämna tomt om inget tak finns.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 Dentmed</author>
  </authors>
  <commentList>
    <comment ref="B18" authorId="0" shapeId="0" xr:uid="{00000000-0006-0000-0A00-000001000000}">
      <text>
        <r>
          <rPr>
            <sz val="11"/>
            <color theme="1"/>
            <rFont val="Calibri"/>
            <family val="2"/>
            <charset val="1"/>
          </rPr>
          <t>En rad per person/roll. Ange månadslön (heltid), omfattning i projektet (%) och antal månader per år (förifyllt 12; ange t.ex. 5 om personen bara arbetar 5 månader). Kostnad/år = månadslön × omf% × antal mån, uppräknat med löneindex. Ev. lönekostnadstak från finansiären tillämpas automatiskt.</t>
        </r>
      </text>
    </comment>
    <comment ref="B27" authorId="0" shapeId="0" xr:uid="{00000000-0006-0000-0A00-000002000000}">
      <text>
        <r>
          <rPr>
            <sz val="11"/>
            <color theme="1"/>
            <rFont val="Calibri"/>
            <family val="2"/>
            <charset val="1"/>
          </rPr>
          <t>Anställd doktorand. Välj kategori i listan (utan / med läkar- el. tandläkarexamen, eller legitimerad). Månadslönen hämtas automatiskt från doktorandstegen (Inställningar) och stiger per projektår: projektår 1 = doktorandår 1, projektår 2 = år 2 osv. (steg 4 från och med år 4). LKP läggs på automatiskt. Ange omfattning (%) och antal månader. För en doktorand som redan börjat: läs av rätt nivå i doktorandstegen och ange den manuellt på en rad under Anställd personal ovan.</t>
        </r>
      </text>
    </comment>
    <comment ref="C55" authorId="0" shapeId="0" xr:uid="{00000000-0006-0000-0A00-000003000000}">
      <text>
        <r>
          <rPr>
            <sz val="11"/>
            <color theme="1"/>
            <rFont val="Calibri"/>
            <family val="2"/>
            <charset val="1"/>
          </rPr>
          <t>Välj hur kostnaden för icke-KI-personal bokförs, beroende på vad finansiären tillåter:
• Konsultkostnad (köpt tjänst): INGÅR i INDI-underlaget.
• Transferering (bidrag till annan organisation): ingår EJ i INDI-underlaget.</t>
        </r>
      </text>
    </comment>
    <comment ref="B56" authorId="0" shapeId="0" xr:uid="{00000000-0006-0000-0A00-000004000000}">
      <text>
        <r>
          <rPr>
            <sz val="11"/>
            <color theme="1"/>
            <rFont val="Calibri"/>
            <family val="2"/>
            <charset val="1"/>
          </rPr>
          <t>Personal som inte är KI-anställd, t.ex. vid Folktandvården eller Region Stockholm. Ange månadslön, omfattning och antal månader. Region-LKP (från Inställningar, t.ex. 47,5%) läggs på automatiskt. Lämna tomt om alla är KI-anställda.</t>
        </r>
      </text>
    </comment>
    <comment ref="B75" authorId="0" shapeId="0" xr:uid="{00000000-0006-0000-0A00-000005000000}">
      <text>
        <r>
          <rPr>
            <sz val="11"/>
            <color theme="1"/>
            <rFont val="Calibri"/>
            <family val="2"/>
            <charset val="1"/>
          </rPr>
          <t>Ange finansiärens beviljade eller sökta takbelopp per år (för finansiärer som anger ett fast belopp, t.ex. SOF, ADSS, Tandläkarsällskapet). Lämna tomt om inget tak finns.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 Dentmed</author>
  </authors>
  <commentList>
    <comment ref="B18" authorId="0" shapeId="0" xr:uid="{00000000-0006-0000-0B00-000001000000}">
      <text>
        <r>
          <rPr>
            <sz val="11"/>
            <color theme="1"/>
            <rFont val="Calibri"/>
            <family val="2"/>
            <charset val="1"/>
          </rPr>
          <t>En rad per person/roll. Ange månadslön (heltid), omfattning i projektet (%) och antal månader per år (förifyllt 12; ange t.ex. 5 om personen bara arbetar 5 månader). Kostnad/år = månadslön × omf% × antal mån, uppräknat med löneindex. Ev. lönekostnadstak från finansiären tillämpas automatiskt.</t>
        </r>
      </text>
    </comment>
    <comment ref="B27" authorId="0" shapeId="0" xr:uid="{00000000-0006-0000-0B00-000002000000}">
      <text>
        <r>
          <rPr>
            <sz val="11"/>
            <color theme="1"/>
            <rFont val="Calibri"/>
            <family val="2"/>
            <charset val="1"/>
          </rPr>
          <t>Anställd doktorand. Välj kategori i listan (utan / med läkar- el. tandläkarexamen, eller legitimerad). Månadslönen hämtas automatiskt från doktorandstegen (Inställningar) och stiger per projektår: projektår 1 = doktorandår 1, projektår 2 = år 2 osv. (steg 4 från och med år 4). LKP läggs på automatiskt. Ange omfattning (%) och antal månader. För en doktorand som redan börjat: läs av rätt nivå i doktorandstegen och ange den manuellt på en rad under Anställd personal ovan.</t>
        </r>
      </text>
    </comment>
    <comment ref="C55" authorId="0" shapeId="0" xr:uid="{00000000-0006-0000-0B00-000003000000}">
      <text>
        <r>
          <rPr>
            <sz val="11"/>
            <color theme="1"/>
            <rFont val="Calibri"/>
            <family val="2"/>
            <charset val="1"/>
          </rPr>
          <t>Välj hur kostnaden för icke-KI-personal bokförs, beroende på vad finansiären tillåter:
• Konsultkostnad (köpt tjänst): INGÅR i INDI-underlaget.
• Transferering (bidrag till annan organisation): ingår EJ i INDI-underlaget.</t>
        </r>
      </text>
    </comment>
    <comment ref="B56" authorId="0" shapeId="0" xr:uid="{00000000-0006-0000-0B00-000004000000}">
      <text>
        <r>
          <rPr>
            <sz val="11"/>
            <color theme="1"/>
            <rFont val="Calibri"/>
            <family val="2"/>
            <charset val="1"/>
          </rPr>
          <t>Personal som inte är KI-anställd, t.ex. vid Folktandvården eller Region Stockholm. Ange månadslön, omfattning och antal månader. Region-LKP (från Inställningar, t.ex. 47,5%) läggs på automatiskt. Lämna tomt om alla är KI-anställda.</t>
        </r>
      </text>
    </comment>
    <comment ref="B75" authorId="0" shapeId="0" xr:uid="{00000000-0006-0000-0B00-000005000000}">
      <text>
        <r>
          <rPr>
            <sz val="11"/>
            <color theme="1"/>
            <rFont val="Calibri"/>
            <family val="2"/>
            <charset val="1"/>
          </rPr>
          <t>Ange finansiärens beviljade eller sökta takbelopp per år (för finansiärer som anger ett fast belopp, t.ex. SOF, ADSS, Tandläkarsällskapet). Lämna tomt om inget tak finns.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 Dentmed</author>
  </authors>
  <commentList>
    <comment ref="B18" authorId="0" shapeId="0" xr:uid="{00000000-0006-0000-0C00-000001000000}">
      <text>
        <r>
          <rPr>
            <sz val="11"/>
            <color theme="1"/>
            <rFont val="Calibri"/>
            <family val="2"/>
            <charset val="1"/>
          </rPr>
          <t>En rad per person/roll. Ange månadslön (heltid), omfattning i projektet (%) och antal månader per år (förifyllt 12; ange t.ex. 5 om personen bara arbetar 5 månader). Kostnad/år = månadslön × omf% × antal mån, uppräknat med löneindex. Ev. lönekostnadstak från finansiären tillämpas automatiskt.</t>
        </r>
      </text>
    </comment>
    <comment ref="B27" authorId="0" shapeId="0" xr:uid="{00000000-0006-0000-0C00-000002000000}">
      <text>
        <r>
          <rPr>
            <sz val="11"/>
            <color theme="1"/>
            <rFont val="Calibri"/>
            <family val="2"/>
            <charset val="1"/>
          </rPr>
          <t>Anställd doktorand. Välj kategori i listan (utan / med läkar- el. tandläkarexamen, eller legitimerad). Månadslönen hämtas automatiskt från doktorandstegen (Inställningar) och stiger per projektår: projektår 1 = doktorandår 1, projektår 2 = år 2 osv. (steg 4 från och med år 4). LKP läggs på automatiskt. Ange omfattning (%) och antal månader. För en doktorand som redan börjat: läs av rätt nivå i doktorandstegen och ange den manuellt på en rad under Anställd personal ovan.</t>
        </r>
      </text>
    </comment>
    <comment ref="C55" authorId="0" shapeId="0" xr:uid="{00000000-0006-0000-0C00-000003000000}">
      <text>
        <r>
          <rPr>
            <sz val="11"/>
            <color theme="1"/>
            <rFont val="Calibri"/>
            <family val="2"/>
            <charset val="1"/>
          </rPr>
          <t>Välj hur kostnaden för icke-KI-personal bokförs, beroende på vad finansiären tillåter:
• Konsultkostnad (köpt tjänst): INGÅR i INDI-underlaget.
• Transferering (bidrag till annan organisation): ingår EJ i INDI-underlaget.</t>
        </r>
      </text>
    </comment>
    <comment ref="B56" authorId="0" shapeId="0" xr:uid="{00000000-0006-0000-0C00-000004000000}">
      <text>
        <r>
          <rPr>
            <sz val="11"/>
            <color theme="1"/>
            <rFont val="Calibri"/>
            <family val="2"/>
            <charset val="1"/>
          </rPr>
          <t>Personal som inte är KI-anställd, t.ex. vid Folktandvården eller Region Stockholm. Ange månadslön, omfattning och antal månader. Region-LKP (från Inställningar, t.ex. 47,5%) läggs på automatiskt. Lämna tomt om alla är KI-anställda.</t>
        </r>
      </text>
    </comment>
    <comment ref="B75" authorId="0" shapeId="0" xr:uid="{00000000-0006-0000-0C00-000005000000}">
      <text>
        <r>
          <rPr>
            <sz val="11"/>
            <color theme="1"/>
            <rFont val="Calibri"/>
            <family val="2"/>
            <charset val="1"/>
          </rPr>
          <t>Ange finansiärens beviljade eller sökta takbelopp per år (för finansiärer som anger ett fast belopp, t.ex. SOF, ADSS, Tandläkarsällskapet). Lämna tomt om inget tak finns.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 Dentmed</author>
  </authors>
  <commentList>
    <comment ref="B18" authorId="0" shapeId="0" xr:uid="{00000000-0006-0000-0D00-000001000000}">
      <text>
        <r>
          <rPr>
            <sz val="11"/>
            <color theme="1"/>
            <rFont val="Calibri"/>
            <family val="2"/>
            <charset val="1"/>
          </rPr>
          <t>En rad per person/roll. Ange månadslön (heltid), omfattning i projektet (%) och antal månader per år (förifyllt 12; ange t.ex. 5 om personen bara arbetar 5 månader). Kostnad/år = månadslön × omf% × antal mån, uppräknat med löneindex. Ev. lönekostnadstak från finansiären tillämpas automatiskt.</t>
        </r>
      </text>
    </comment>
    <comment ref="B27" authorId="0" shapeId="0" xr:uid="{00000000-0006-0000-0D00-000002000000}">
      <text>
        <r>
          <rPr>
            <sz val="11"/>
            <color theme="1"/>
            <rFont val="Calibri"/>
            <family val="2"/>
            <charset val="1"/>
          </rPr>
          <t>Anställd doktorand. Välj kategori i listan (utan / med läkar- el. tandläkarexamen, eller legitimerad). Månadslönen hämtas automatiskt från doktorandstegen (Inställningar) och stiger per projektår: projektår 1 = doktorandår 1, projektår 2 = år 2 osv. (steg 4 från och med år 4). LKP läggs på automatiskt. Ange omfattning (%) och antal månader. För en doktorand som redan börjat: läs av rätt nivå i doktorandstegen och ange den manuellt på en rad under Anställd personal ovan.</t>
        </r>
      </text>
    </comment>
    <comment ref="C55" authorId="0" shapeId="0" xr:uid="{00000000-0006-0000-0D00-000003000000}">
      <text>
        <r>
          <rPr>
            <sz val="11"/>
            <color theme="1"/>
            <rFont val="Calibri"/>
            <family val="2"/>
            <charset val="1"/>
          </rPr>
          <t>Välj hur kostnaden för icke-KI-personal bokförs, beroende på vad finansiären tillåter:
• Konsultkostnad (köpt tjänst): INGÅR i INDI-underlaget.
• Transferering (bidrag till annan organisation): ingår EJ i INDI-underlaget.</t>
        </r>
      </text>
    </comment>
    <comment ref="B56" authorId="0" shapeId="0" xr:uid="{00000000-0006-0000-0D00-000004000000}">
      <text>
        <r>
          <rPr>
            <sz val="11"/>
            <color theme="1"/>
            <rFont val="Calibri"/>
            <family val="2"/>
            <charset val="1"/>
          </rPr>
          <t>Personal som inte är KI-anställd, t.ex. vid Folktandvården eller Region Stockholm. Ange månadslön, omfattning och antal månader. Region-LKP (från Inställningar, t.ex. 47,5%) läggs på automatiskt. Lämna tomt om alla är KI-anställda.</t>
        </r>
      </text>
    </comment>
    <comment ref="B75" authorId="0" shapeId="0" xr:uid="{00000000-0006-0000-0D00-000005000000}">
      <text>
        <r>
          <rPr>
            <sz val="11"/>
            <color theme="1"/>
            <rFont val="Calibri"/>
            <family val="2"/>
            <charset val="1"/>
          </rPr>
          <t>Ange finansiärens beviljade eller sökta takbelopp per år (för finansiärer som anger ett fast belopp, t.ex. SOF, ADSS, Tandläkarsällskapet). Lämna tomt om inget tak finns.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 Dentmed</author>
  </authors>
  <commentList>
    <comment ref="C11" authorId="0" shapeId="0" xr:uid="{00000000-0006-0000-0E00-000001000000}">
      <text>
        <r>
          <rPr>
            <sz val="11"/>
            <color theme="1"/>
            <rFont val="Calibri"/>
            <family val="2"/>
            <charset val="1"/>
          </rPr>
          <t>Skriv finansiärens namn. Namnet visas även i sammanställningen på Start-fliken.</t>
        </r>
      </text>
    </comment>
    <comment ref="C12" authorId="0" shapeId="0" xr:uid="{00000000-0006-0000-0E00-000002000000}">
      <text>
        <r>
          <rPr>
            <sz val="11"/>
            <color theme="1"/>
            <rFont val="Calibri"/>
            <family val="2"/>
            <charset val="1"/>
          </rPr>
          <t>Finansiärens ersättning för indirekta kostnader (OH/INDI). 0% = ingen ersättning (hela KI:s INDI 28,99% blir medfinansiering); 28,99% = full kostnadstäckning; 25% = EU-schablon (välj då OH-underlag = Direkta totalt).</t>
        </r>
      </text>
    </comment>
    <comment ref="B18" authorId="0" shapeId="0" xr:uid="{00000000-0006-0000-0E00-000003000000}">
      <text>
        <r>
          <rPr>
            <sz val="11"/>
            <color theme="1"/>
            <rFont val="Calibri"/>
            <family val="2"/>
            <charset val="1"/>
          </rPr>
          <t>En rad per person/roll. Ange månadslön (heltid), omfattning i projektet (%) och antal månader per år (förifyllt 12; ange t.ex. 5 om personen bara arbetar 5 månader). Kostnad/år = månadslön × omf% × antal mån, uppräknat med löneindex. Ev. lönekostnadstak från finansiären tillämpas automatiskt.</t>
        </r>
      </text>
    </comment>
    <comment ref="B27" authorId="0" shapeId="0" xr:uid="{00000000-0006-0000-0E00-000004000000}">
      <text>
        <r>
          <rPr>
            <sz val="11"/>
            <color theme="1"/>
            <rFont val="Calibri"/>
            <family val="2"/>
            <charset val="1"/>
          </rPr>
          <t>Anställd doktorand. Välj kategori i listan (utan / med läkar- el. tandläkarexamen, eller legitimerad). Månadslönen hämtas automatiskt från doktorandstegen (Inställningar) och stiger per projektår: projektår 1 = doktorandår 1, projektår 2 = år 2 osv. (steg 4 från och med år 4). LKP läggs på automatiskt. Ange omfattning (%) och antal månader. För en doktorand som redan börjat: läs av rätt nivå i doktorandstegen och ange den manuellt på en rad under Anställd personal ovan.</t>
        </r>
      </text>
    </comment>
    <comment ref="C55" authorId="0" shapeId="0" xr:uid="{00000000-0006-0000-0E00-000005000000}">
      <text>
        <r>
          <rPr>
            <sz val="11"/>
            <color theme="1"/>
            <rFont val="Calibri"/>
            <family val="2"/>
            <charset val="1"/>
          </rPr>
          <t>Välj hur kostnaden för icke-KI-personal bokförs, beroende på vad finansiären tillåter:
• Konsultkostnad (köpt tjänst): INGÅR i INDI-underlaget.
• Transferering (bidrag till annan organisation): ingår EJ i INDI-underlaget.</t>
        </r>
      </text>
    </comment>
    <comment ref="B56" authorId="0" shapeId="0" xr:uid="{00000000-0006-0000-0E00-000006000000}">
      <text>
        <r>
          <rPr>
            <sz val="11"/>
            <color theme="1"/>
            <rFont val="Calibri"/>
            <family val="2"/>
            <charset val="1"/>
          </rPr>
          <t>Personal som inte är KI-anställd, t.ex. vid Folktandvården eller Region Stockholm. Ange månadslön, omfattning och antal månader. Region-LKP (från Inställningar, t.ex. 47,5%) läggs på automatiskt. Lämna tomt om alla är KI-anställda.</t>
        </r>
      </text>
    </comment>
    <comment ref="B75" authorId="0" shapeId="0" xr:uid="{00000000-0006-0000-0E00-000007000000}">
      <text>
        <r>
          <rPr>
            <sz val="11"/>
            <color theme="1"/>
            <rFont val="Calibri"/>
            <family val="2"/>
            <charset val="1"/>
          </rPr>
          <t>Ange finansiärens beviljade eller sökta takbelopp per år (för finansiärer som anger ett fast belopp, t.ex. SOF, ADSS, Tandläkarsällskapet). Lämna tomt om inget tak finns.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 Dentmed</author>
  </authors>
  <commentList>
    <comment ref="B18" authorId="0" shapeId="0" xr:uid="{00000000-0006-0000-0F00-000001000000}">
      <text>
        <r>
          <rPr>
            <sz val="11"/>
            <color theme="1"/>
            <rFont val="Calibri"/>
            <family val="2"/>
            <charset val="1"/>
          </rPr>
          <t>En rad per person/roll. Ange månadslön (heltid), omfattning i projektet (%) och antal månader per år (förifyllt 12; ange t.ex. 5 om personen bara arbetar 5 månader). Kostnad/år = månadslön × omf% × antal mån, uppräknat med löneindex. Ev. lönekostnadstak från finansiären tillämpas automatiskt.</t>
        </r>
      </text>
    </comment>
    <comment ref="B27" authorId="0" shapeId="0" xr:uid="{00000000-0006-0000-0F00-000002000000}">
      <text>
        <r>
          <rPr>
            <sz val="11"/>
            <color theme="1"/>
            <rFont val="Calibri"/>
            <family val="2"/>
            <charset val="1"/>
          </rPr>
          <t>Anställd doktorand. Välj kategori i listan (utan / med läkar- el. tandläkarexamen, eller legitimerad). Månadslönen hämtas automatiskt från doktorandstegen (Inställningar) och stiger per projektår: projektår 1 = doktorandår 1, projektår 2 = år 2 osv. (steg 4 från och med år 4). LKP läggs på automatiskt. Ange omfattning (%) och antal månader. För en doktorand som redan börjat: läs av rätt nivå i doktorandstegen och ange den manuellt på en rad under Anställd personal ovan.</t>
        </r>
      </text>
    </comment>
    <comment ref="C55" authorId="0" shapeId="0" xr:uid="{00000000-0006-0000-0F00-000003000000}">
      <text>
        <r>
          <rPr>
            <sz val="11"/>
            <color theme="1"/>
            <rFont val="Calibri"/>
            <family val="2"/>
            <charset val="1"/>
          </rPr>
          <t>Välj hur kostnaden för icke-KI-personal bokförs, beroende på vad finansiären tillåter:
• Konsultkostnad (köpt tjänst): INGÅR i INDI-underlaget.
• Transferering (bidrag till annan organisation): ingår EJ i INDI-underlaget.</t>
        </r>
      </text>
    </comment>
    <comment ref="B56" authorId="0" shapeId="0" xr:uid="{00000000-0006-0000-0F00-000004000000}">
      <text>
        <r>
          <rPr>
            <sz val="11"/>
            <color theme="1"/>
            <rFont val="Calibri"/>
            <family val="2"/>
            <charset val="1"/>
          </rPr>
          <t>Personal som inte är KI-anställd, t.ex. vid Folktandvården eller Region Stockholm. Ange månadslön, omfattning och antal månader. Region-LKP (från Inställningar, t.ex. 47,5%) läggs på automatiskt. Lämna tomt om alla är KI-anställda.</t>
        </r>
      </text>
    </comment>
    <comment ref="B75" authorId="0" shapeId="0" xr:uid="{00000000-0006-0000-0F00-000005000000}">
      <text>
        <r>
          <rPr>
            <sz val="11"/>
            <color theme="1"/>
            <rFont val="Calibri"/>
            <family val="2"/>
            <charset val="1"/>
          </rPr>
          <t>Ange finansiärens beviljade eller sökta takbelopp per år (för finansiärer som anger ett fast belopp, t.ex. SOF, ADSS, Tandläkarsällskapet). Lämna tomt om inget tak finns.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 Dentmed</author>
  </authors>
  <commentList>
    <comment ref="B18" authorId="0" shapeId="0" xr:uid="{00000000-0006-0000-0200-000001000000}">
      <text>
        <r>
          <rPr>
            <sz val="11"/>
            <color theme="1"/>
            <rFont val="Calibri"/>
            <family val="2"/>
            <charset val="1"/>
          </rPr>
          <t>En rad per person/roll. Ange månadslön (heltid), omfattning i projektet (%) och antal månader per år (förifyllt 12; ange t.ex. 5 om personen bara arbetar 5 månader). Kostnad/år = månadslön × omf% × antal mån, uppräknat med löneindex. Ev. lönekostnadstak från finansiären tillämpas automatiskt.</t>
        </r>
      </text>
    </comment>
    <comment ref="B27" authorId="0" shapeId="0" xr:uid="{00000000-0006-0000-0200-000002000000}">
      <text>
        <r>
          <rPr>
            <sz val="11"/>
            <color theme="1"/>
            <rFont val="Calibri"/>
            <family val="2"/>
            <charset val="1"/>
          </rPr>
          <t>Anställd doktorand. Välj kategori i listan (utan / med läkar- el. tandläkarexamen, eller legitimerad). Månadslönen hämtas automatiskt från doktorandstegen (Inställningar) och stiger per projektår: projektår 1 = doktorandår 1, projektår 2 = år 2 osv. (steg 4 från och med år 4). LKP läggs på automatiskt. Ange omfattning (%) och antal månader. För en doktorand som redan börjat: läs av rätt nivå i doktorandstegen och ange den manuellt på en rad under Anställd personal ovan.</t>
        </r>
      </text>
    </comment>
    <comment ref="C55" authorId="0" shapeId="0" xr:uid="{00000000-0006-0000-0200-000003000000}">
      <text>
        <r>
          <rPr>
            <sz val="11"/>
            <color theme="1"/>
            <rFont val="Calibri"/>
            <family val="2"/>
            <charset val="1"/>
          </rPr>
          <t>Välj hur kostnaden för icke-KI-personal bokförs, beroende på vad finansiären tillåter:
• Konsultkostnad (köpt tjänst): INGÅR i INDI-underlaget.
• Transferering (bidrag till annan organisation): ingår EJ i INDI-underlaget.</t>
        </r>
      </text>
    </comment>
    <comment ref="B56" authorId="0" shapeId="0" xr:uid="{00000000-0006-0000-0200-000004000000}">
      <text>
        <r>
          <rPr>
            <sz val="11"/>
            <color theme="1"/>
            <rFont val="Calibri"/>
            <family val="2"/>
            <charset val="1"/>
          </rPr>
          <t>Personal som inte är KI-anställd, t.ex. vid Folktandvården eller Region Stockholm. Ange månadslön, omfattning och antal månader. Region-LKP (från Inställningar, t.ex. 47,5%) läggs på automatiskt. Lämna tomt om alla är KI-anställda.</t>
        </r>
      </text>
    </comment>
    <comment ref="B75" authorId="0" shapeId="0" xr:uid="{00000000-0006-0000-0200-000005000000}">
      <text>
        <r>
          <rPr>
            <sz val="11"/>
            <color theme="1"/>
            <rFont val="Calibri"/>
            <family val="2"/>
            <charset val="1"/>
          </rPr>
          <t>Ange finansiärens beviljade eller sökta takbelopp per år (för finansiärer som anger ett fast belopp, t.ex. SOF, ADSS, Tandläkarsällskapet). Lämna tomt om inget tak finns.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 Dentmed</author>
  </authors>
  <commentList>
    <comment ref="B18" authorId="0" shapeId="0" xr:uid="{00000000-0006-0000-0300-000001000000}">
      <text>
        <r>
          <rPr>
            <sz val="11"/>
            <color theme="1"/>
            <rFont val="Calibri"/>
            <family val="2"/>
            <charset val="1"/>
          </rPr>
          <t>En rad per person/roll. Ange månadslön (heltid), omfattning i projektet (%) och antal månader per år (förifyllt 12; ange t.ex. 5 om personen bara arbetar 5 månader). Kostnad/år = månadslön × omf% × antal mån, uppräknat med löneindex. Ev. lönekostnadstak från finansiären tillämpas automatiskt.</t>
        </r>
      </text>
    </comment>
    <comment ref="B27" authorId="0" shapeId="0" xr:uid="{00000000-0006-0000-0300-000002000000}">
      <text>
        <r>
          <rPr>
            <sz val="11"/>
            <color theme="1"/>
            <rFont val="Calibri"/>
            <family val="2"/>
            <charset val="1"/>
          </rPr>
          <t>Anställd doktorand. Välj kategori i listan (utan / med läkar- el. tandläkarexamen, eller legitimerad). Månadslönen hämtas automatiskt från doktorandstegen (Inställningar) och stiger per projektår: projektår 1 = doktorandår 1, projektår 2 = år 2 osv. (steg 4 från och med år 4). LKP läggs på automatiskt. Ange omfattning (%) och antal månader. För en doktorand som redan börjat: läs av rätt nivå i doktorandstegen och ange den manuellt på en rad under Anställd personal ovan.</t>
        </r>
      </text>
    </comment>
    <comment ref="C55" authorId="0" shapeId="0" xr:uid="{00000000-0006-0000-0300-000003000000}">
      <text>
        <r>
          <rPr>
            <sz val="11"/>
            <color theme="1"/>
            <rFont val="Calibri"/>
            <family val="2"/>
            <charset val="1"/>
          </rPr>
          <t>Välj hur kostnaden för icke-KI-personal bokförs, beroende på vad finansiären tillåter:
• Konsultkostnad (köpt tjänst): INGÅR i INDI-underlaget.
• Transferering (bidrag till annan organisation): ingår EJ i INDI-underlaget.</t>
        </r>
      </text>
    </comment>
    <comment ref="B56" authorId="0" shapeId="0" xr:uid="{00000000-0006-0000-0300-000004000000}">
      <text>
        <r>
          <rPr>
            <sz val="11"/>
            <color theme="1"/>
            <rFont val="Calibri"/>
            <family val="2"/>
            <charset val="1"/>
          </rPr>
          <t>Personal som inte är KI-anställd, t.ex. vid Folktandvården eller Region Stockholm. Ange månadslön, omfattning och antal månader. Region-LKP (från Inställningar, t.ex. 47,5%) läggs på automatiskt. Lämna tomt om alla är KI-anställda.</t>
        </r>
      </text>
    </comment>
    <comment ref="B75" authorId="0" shapeId="0" xr:uid="{00000000-0006-0000-0300-000005000000}">
      <text>
        <r>
          <rPr>
            <sz val="11"/>
            <color theme="1"/>
            <rFont val="Calibri"/>
            <family val="2"/>
            <charset val="1"/>
          </rPr>
          <t>Ange finansiärens beviljade eller sökta takbelopp per år (för finansiärer som anger ett fast belopp, t.ex. SOF, ADSS, Tandläkarsällskapet). Lämna tomt om inget tak finns.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 Dentmed</author>
  </authors>
  <commentList>
    <comment ref="B18" authorId="0" shapeId="0" xr:uid="{00000000-0006-0000-0400-000001000000}">
      <text>
        <r>
          <rPr>
            <sz val="11"/>
            <color theme="1"/>
            <rFont val="Calibri"/>
            <family val="2"/>
            <charset val="1"/>
          </rPr>
          <t>En rad per person/roll. Ange månadslön (heltid), omfattning i projektet (%) och antal månader per år (förifyllt 12; ange t.ex. 5 om personen bara arbetar 5 månader). Kostnad/år = månadslön × omf% × antal mån, uppräknat med löneindex. Ev. lönekostnadstak från finansiären tillämpas automatiskt.</t>
        </r>
      </text>
    </comment>
    <comment ref="B27" authorId="0" shapeId="0" xr:uid="{00000000-0006-0000-0400-000002000000}">
      <text>
        <r>
          <rPr>
            <sz val="11"/>
            <color theme="1"/>
            <rFont val="Calibri"/>
            <family val="2"/>
            <charset val="1"/>
          </rPr>
          <t>Anställd doktorand. Välj kategori i listan (utan / med läkar- el. tandläkarexamen, eller legitimerad). Månadslönen hämtas automatiskt från doktorandstegen (Inställningar) och stiger per projektår: projektår 1 = doktorandår 1, projektår 2 = år 2 osv. (steg 4 från och med år 4). LKP läggs på automatiskt. Ange omfattning (%) och antal månader. För en doktorand som redan börjat: läs av rätt nivå i doktorandstegen och ange den manuellt på en rad under Anställd personal ovan.</t>
        </r>
      </text>
    </comment>
    <comment ref="C55" authorId="0" shapeId="0" xr:uid="{00000000-0006-0000-0400-000003000000}">
      <text>
        <r>
          <rPr>
            <sz val="11"/>
            <color theme="1"/>
            <rFont val="Calibri"/>
            <family val="2"/>
            <charset val="1"/>
          </rPr>
          <t>Välj hur kostnaden för icke-KI-personal bokförs, beroende på vad finansiären tillåter:
• Konsultkostnad (köpt tjänst): INGÅR i INDI-underlaget.
• Transferering (bidrag till annan organisation): ingår EJ i INDI-underlaget.</t>
        </r>
      </text>
    </comment>
    <comment ref="B56" authorId="0" shapeId="0" xr:uid="{00000000-0006-0000-0400-000004000000}">
      <text>
        <r>
          <rPr>
            <sz val="11"/>
            <color theme="1"/>
            <rFont val="Calibri"/>
            <family val="2"/>
            <charset val="1"/>
          </rPr>
          <t>Personal som inte är KI-anställd, t.ex. vid Folktandvården eller Region Stockholm. Ange månadslön, omfattning och antal månader. Region-LKP (från Inställningar, t.ex. 47,5%) läggs på automatiskt. Lämna tomt om alla är KI-anställda.</t>
        </r>
      </text>
    </comment>
    <comment ref="B75" authorId="0" shapeId="0" xr:uid="{00000000-0006-0000-0400-000005000000}">
      <text>
        <r>
          <rPr>
            <sz val="11"/>
            <color theme="1"/>
            <rFont val="Calibri"/>
            <family val="2"/>
            <charset val="1"/>
          </rPr>
          <t>Ange finansiärens beviljade eller sökta takbelopp per år (för finansiärer som anger ett fast belopp, t.ex. SOF, ADSS, Tandläkarsällskapet). Lämna tomt om inget tak finns.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 Dentmed</author>
  </authors>
  <commentList>
    <comment ref="B18" authorId="0" shapeId="0" xr:uid="{00000000-0006-0000-0500-000001000000}">
      <text>
        <r>
          <rPr>
            <sz val="11"/>
            <color theme="1"/>
            <rFont val="Calibri"/>
            <family val="2"/>
            <charset val="1"/>
          </rPr>
          <t>En rad per person/roll. Ange månadslön (heltid), omfattning i projektet (%) och antal månader per år (förifyllt 12; ange t.ex. 5 om personen bara arbetar 5 månader). Kostnad/år = månadslön × omf% × antal mån, uppräknat med löneindex. Ev. lönekostnadstak från finansiären tillämpas automatiskt.</t>
        </r>
      </text>
    </comment>
    <comment ref="B27" authorId="0" shapeId="0" xr:uid="{00000000-0006-0000-0500-000002000000}">
      <text>
        <r>
          <rPr>
            <sz val="11"/>
            <color theme="1"/>
            <rFont val="Calibri"/>
            <family val="2"/>
            <charset val="1"/>
          </rPr>
          <t>Anställd doktorand. Välj kategori i listan (utan / med läkar- el. tandläkarexamen, eller legitimerad). Månadslönen hämtas automatiskt från doktorandstegen (Inställningar) och stiger per projektår: projektår 1 = doktorandår 1, projektår 2 = år 2 osv. (steg 4 från och med år 4). LKP läggs på automatiskt. Ange omfattning (%) och antal månader. För en doktorand som redan börjat: läs av rätt nivå i doktorandstegen och ange den manuellt på en rad under Anställd personal ovan.</t>
        </r>
      </text>
    </comment>
    <comment ref="C55" authorId="0" shapeId="0" xr:uid="{00000000-0006-0000-0500-000003000000}">
      <text>
        <r>
          <rPr>
            <sz val="11"/>
            <color theme="1"/>
            <rFont val="Calibri"/>
            <family val="2"/>
            <charset val="1"/>
          </rPr>
          <t>Välj hur kostnaden för icke-KI-personal bokförs, beroende på vad finansiären tillåter:
• Konsultkostnad (köpt tjänst): INGÅR i INDI-underlaget.
• Transferering (bidrag till annan organisation): ingår EJ i INDI-underlaget.</t>
        </r>
      </text>
    </comment>
    <comment ref="B56" authorId="0" shapeId="0" xr:uid="{00000000-0006-0000-0500-000004000000}">
      <text>
        <r>
          <rPr>
            <sz val="11"/>
            <color theme="1"/>
            <rFont val="Calibri"/>
            <family val="2"/>
            <charset val="1"/>
          </rPr>
          <t>Personal som inte är KI-anställd, t.ex. vid Folktandvården eller Region Stockholm. Ange månadslön, omfattning och antal månader. Region-LKP (från Inställningar, t.ex. 47,5%) läggs på automatiskt. Lämna tomt om alla är KI-anställda.</t>
        </r>
      </text>
    </comment>
    <comment ref="B75" authorId="0" shapeId="0" xr:uid="{00000000-0006-0000-0500-000005000000}">
      <text>
        <r>
          <rPr>
            <sz val="11"/>
            <color theme="1"/>
            <rFont val="Calibri"/>
            <family val="2"/>
            <charset val="1"/>
          </rPr>
          <t>Ange finansiärens beviljade eller sökta takbelopp per år (för finansiärer som anger ett fast belopp, t.ex. SOF, ADSS, Tandläkarsällskapet). Lämna tomt om inget tak finns.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 Dentmed</author>
  </authors>
  <commentList>
    <comment ref="B18" authorId="0" shapeId="0" xr:uid="{00000000-0006-0000-0600-000001000000}">
      <text>
        <r>
          <rPr>
            <sz val="11"/>
            <color theme="1"/>
            <rFont val="Calibri"/>
            <family val="2"/>
            <charset val="1"/>
          </rPr>
          <t>En rad per person/roll. Ange månadslön (heltid), omfattning i projektet (%) och antal månader per år (förifyllt 12; ange t.ex. 5 om personen bara arbetar 5 månader). Kostnad/år = månadslön × omf% × antal mån, uppräknat med löneindex. Ev. lönekostnadstak från finansiären tillämpas automatiskt.</t>
        </r>
      </text>
    </comment>
    <comment ref="B27" authorId="0" shapeId="0" xr:uid="{00000000-0006-0000-0600-000002000000}">
      <text>
        <r>
          <rPr>
            <sz val="11"/>
            <color theme="1"/>
            <rFont val="Calibri"/>
            <family val="2"/>
            <charset val="1"/>
          </rPr>
          <t>Anställd doktorand. Välj kategori i listan (utan / med läkar- el. tandläkarexamen, eller legitimerad). Månadslönen hämtas automatiskt från doktorandstegen (Inställningar) och stiger per projektår: projektår 1 = doktorandår 1, projektår 2 = år 2 osv. (steg 4 från och med år 4). LKP läggs på automatiskt. Ange omfattning (%) och antal månader. För en doktorand som redan börjat: läs av rätt nivå i doktorandstegen och ange den manuellt på en rad under Anställd personal ovan.</t>
        </r>
      </text>
    </comment>
    <comment ref="C55" authorId="0" shapeId="0" xr:uid="{00000000-0006-0000-0600-000003000000}">
      <text>
        <r>
          <rPr>
            <sz val="11"/>
            <color theme="1"/>
            <rFont val="Calibri"/>
            <family val="2"/>
            <charset val="1"/>
          </rPr>
          <t>Välj hur kostnaden för icke-KI-personal bokförs, beroende på vad finansiären tillåter:
• Konsultkostnad (köpt tjänst): INGÅR i INDI-underlaget.
• Transferering (bidrag till annan organisation): ingår EJ i INDI-underlaget.</t>
        </r>
      </text>
    </comment>
    <comment ref="B56" authorId="0" shapeId="0" xr:uid="{00000000-0006-0000-0600-000004000000}">
      <text>
        <r>
          <rPr>
            <sz val="11"/>
            <color theme="1"/>
            <rFont val="Calibri"/>
            <family val="2"/>
            <charset val="1"/>
          </rPr>
          <t>Personal som inte är KI-anställd, t.ex. vid Folktandvården eller Region Stockholm. Ange månadslön, omfattning och antal månader. Region-LKP (från Inställningar, t.ex. 47,5%) läggs på automatiskt. Lämna tomt om alla är KI-anställda.</t>
        </r>
      </text>
    </comment>
    <comment ref="B75" authorId="0" shapeId="0" xr:uid="{00000000-0006-0000-0600-000005000000}">
      <text>
        <r>
          <rPr>
            <sz val="11"/>
            <color theme="1"/>
            <rFont val="Calibri"/>
            <family val="2"/>
            <charset val="1"/>
          </rPr>
          <t>Ange finansiärens beviljade eller sökta takbelopp per år (för finansiärer som anger ett fast belopp, t.ex. SOF, ADSS, Tandläkarsällskapet). Lämna tomt om inget tak finns.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 Dentmed</author>
  </authors>
  <commentList>
    <comment ref="B18" authorId="0" shapeId="0" xr:uid="{00000000-0006-0000-0700-000001000000}">
      <text>
        <r>
          <rPr>
            <sz val="11"/>
            <color theme="1"/>
            <rFont val="Calibri"/>
            <family val="2"/>
            <charset val="1"/>
          </rPr>
          <t>En rad per person/roll. Ange månadslön (heltid), omfattning i projektet (%) och antal månader per år (förifyllt 12; ange t.ex. 5 om personen bara arbetar 5 månader). Kostnad/år = månadslön × omf% × antal mån, uppräknat med löneindex. Ev. lönekostnadstak från finansiären tillämpas automatiskt.</t>
        </r>
      </text>
    </comment>
    <comment ref="B27" authorId="0" shapeId="0" xr:uid="{00000000-0006-0000-0700-000002000000}">
      <text>
        <r>
          <rPr>
            <sz val="11"/>
            <color theme="1"/>
            <rFont val="Calibri"/>
            <family val="2"/>
            <charset val="1"/>
          </rPr>
          <t>Anställd doktorand. Välj kategori i listan (utan / med läkar- el. tandläkarexamen, eller legitimerad). Månadslönen hämtas automatiskt från doktorandstegen (Inställningar) och stiger per projektår: projektår 1 = doktorandår 1, projektår 2 = år 2 osv. (steg 4 från och med år 4). LKP läggs på automatiskt. Ange omfattning (%) och antal månader. För en doktorand som redan börjat: läs av rätt nivå i doktorandstegen och ange den manuellt på en rad under Anställd personal ovan.</t>
        </r>
      </text>
    </comment>
    <comment ref="C55" authorId="0" shapeId="0" xr:uid="{00000000-0006-0000-0700-000003000000}">
      <text>
        <r>
          <rPr>
            <sz val="11"/>
            <color theme="1"/>
            <rFont val="Calibri"/>
            <family val="2"/>
            <charset val="1"/>
          </rPr>
          <t>Välj hur kostnaden för icke-KI-personal bokförs, beroende på vad finansiären tillåter:
• Konsultkostnad (köpt tjänst): INGÅR i INDI-underlaget.
• Transferering (bidrag till annan organisation): ingår EJ i INDI-underlaget.</t>
        </r>
      </text>
    </comment>
    <comment ref="B56" authorId="0" shapeId="0" xr:uid="{00000000-0006-0000-0700-000004000000}">
      <text>
        <r>
          <rPr>
            <sz val="11"/>
            <color theme="1"/>
            <rFont val="Calibri"/>
            <family val="2"/>
            <charset val="1"/>
          </rPr>
          <t>Personal som inte är KI-anställd, t.ex. vid Folktandvården eller Region Stockholm. Ange månadslön, omfattning och antal månader. Region-LKP (från Inställningar, t.ex. 47,5%) läggs på automatiskt. Lämna tomt om alla är KI-anställda.</t>
        </r>
      </text>
    </comment>
    <comment ref="B75" authorId="0" shapeId="0" xr:uid="{00000000-0006-0000-0700-000005000000}">
      <text>
        <r>
          <rPr>
            <sz val="11"/>
            <color theme="1"/>
            <rFont val="Calibri"/>
            <family val="2"/>
            <charset val="1"/>
          </rPr>
          <t>Ange finansiärens beviljade eller sökta takbelopp per år (för finansiärer som anger ett fast belopp, t.ex. SOF, ADSS, Tandläkarsällskapet). Lämna tomt om inget tak finns.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 Dentmed</author>
  </authors>
  <commentList>
    <comment ref="B18" authorId="0" shapeId="0" xr:uid="{00000000-0006-0000-0800-000001000000}">
      <text>
        <r>
          <rPr>
            <sz val="11"/>
            <color theme="1"/>
            <rFont val="Calibri"/>
            <family val="2"/>
            <charset val="1"/>
          </rPr>
          <t>En rad per person/roll. Ange månadslön (heltid), omfattning i projektet (%) och antal månader per år (förifyllt 12; ange t.ex. 5 om personen bara arbetar 5 månader). Kostnad/år = månadslön × omf% × antal mån, uppräknat med löneindex. Ev. lönekostnadstak från finansiären tillämpas automatiskt.</t>
        </r>
      </text>
    </comment>
    <comment ref="B27" authorId="0" shapeId="0" xr:uid="{00000000-0006-0000-0800-000002000000}">
      <text>
        <r>
          <rPr>
            <sz val="11"/>
            <color theme="1"/>
            <rFont val="Calibri"/>
            <family val="2"/>
            <charset val="1"/>
          </rPr>
          <t>Anställd doktorand. Välj kategori i listan (utan / med läkar- el. tandläkarexamen, eller legitimerad). Månadslönen hämtas automatiskt från doktorandstegen (Inställningar) och stiger per projektår: projektår 1 = doktorandår 1, projektår 2 = år 2 osv. (steg 4 från och med år 4). LKP läggs på automatiskt. Ange omfattning (%) och antal månader. För en doktorand som redan börjat: läs av rätt nivå i doktorandstegen och ange den manuellt på en rad under Anställd personal ovan.</t>
        </r>
      </text>
    </comment>
    <comment ref="C55" authorId="0" shapeId="0" xr:uid="{00000000-0006-0000-0800-000003000000}">
      <text>
        <r>
          <rPr>
            <sz val="11"/>
            <color theme="1"/>
            <rFont val="Calibri"/>
            <family val="2"/>
            <charset val="1"/>
          </rPr>
          <t>Välj hur kostnaden för icke-KI-personal bokförs, beroende på vad finansiären tillåter:
• Konsultkostnad (köpt tjänst): INGÅR i INDI-underlaget.
• Transferering (bidrag till annan organisation): ingår EJ i INDI-underlaget.</t>
        </r>
      </text>
    </comment>
    <comment ref="B56" authorId="0" shapeId="0" xr:uid="{00000000-0006-0000-0800-000004000000}">
      <text>
        <r>
          <rPr>
            <sz val="11"/>
            <color theme="1"/>
            <rFont val="Calibri"/>
            <family val="2"/>
            <charset val="1"/>
          </rPr>
          <t>Personal som inte är KI-anställd, t.ex. vid Folktandvården eller Region Stockholm. Ange månadslön, omfattning och antal månader. Region-LKP (från Inställningar, t.ex. 47,5%) läggs på automatiskt. Lämna tomt om alla är KI-anställda.</t>
        </r>
      </text>
    </comment>
    <comment ref="B75" authorId="0" shapeId="0" xr:uid="{00000000-0006-0000-0800-000005000000}">
      <text>
        <r>
          <rPr>
            <sz val="11"/>
            <color theme="1"/>
            <rFont val="Calibri"/>
            <family val="2"/>
            <charset val="1"/>
          </rPr>
          <t>Ange finansiärens beviljade eller sökta takbelopp per år (för finansiärer som anger ett fast belopp, t.ex. SOF, ADSS, Tandläkarsällskapet). Lämna tomt om inget tak finns.</t>
        </r>
      </text>
    </comment>
  </commentList>
</comments>
</file>

<file path=xl/sharedStrings.xml><?xml version="1.0" encoding="utf-8"?>
<sst xmlns="http://schemas.openxmlformats.org/spreadsheetml/2006/main" count="1133" uniqueCount="249">
  <si>
    <t>HLF</t>
  </si>
  <si>
    <t>HJÄRT-LUNGFONDEN  ·  Projektbudget</t>
  </si>
  <si>
    <t>Karolinska Institutet · Dentmed   |   Alla belopp i SEK   |   Fyll i blå fält – övrigt beräknas</t>
  </si>
  <si>
    <t>PROJEKTUPPGIFTER</t>
  </si>
  <si>
    <t>Projekttitel</t>
  </si>
  <si>
    <t>Projektledare</t>
  </si>
  <si>
    <t>Institution</t>
  </si>
  <si>
    <t>OF – DENTMED</t>
  </si>
  <si>
    <t>Startår (år 1)</t>
  </si>
  <si>
    <t>Projektnummer (UBW)</t>
  </si>
  <si>
    <t>Antal år (1–6)</t>
  </si>
  <si>
    <t>FINANSIÄRENS VILLKOR  ·  hämtas från Inställningar – KONTROLLERA mot utlysning</t>
  </si>
  <si>
    <t>OH-modell</t>
  </si>
  <si>
    <t>OH-underlag</t>
  </si>
  <si>
    <t>Finansiärens OH-sats</t>
  </si>
  <si>
    <t>Lönekostnadstak kr/mån</t>
  </si>
  <si>
    <t>Medfinansieringskrav</t>
  </si>
  <si>
    <t>Max projekttid (år)</t>
  </si>
  <si>
    <t>Kommentar</t>
  </si>
  <si>
    <t>Kostnadspost</t>
  </si>
  <si>
    <t>Månadslön</t>
  </si>
  <si>
    <t>Omf. %</t>
  </si>
  <si>
    <t>Antal mån</t>
  </si>
  <si>
    <t>Totalt</t>
  </si>
  <si>
    <t>A.  PERSONALKOSTNADER  (KI-anställda)</t>
  </si>
  <si>
    <t>Doktorander – lön enligt doktorandstegen (projektår = doktorandår, lönen stiger automatiskt)</t>
  </si>
  <si>
    <t>Summa löner (exkl. LKP)</t>
  </si>
  <si>
    <t>Lönekostnadspåslag (LKP)</t>
  </si>
  <si>
    <t>Summa personalkostnad inkl. LKP</t>
  </si>
  <si>
    <t>B.  DRIFTKOSTNADER</t>
  </si>
  <si>
    <t>B.1  Direkta driftkostnader  ·  ingår i INDI-underlaget</t>
  </si>
  <si>
    <t>Resor och konferenser</t>
  </si>
  <si>
    <t>Förbrukningsmaterial / lab (inkl. projektmaterial)</t>
  </si>
  <si>
    <t>Kemikalier / reagens (inkl. analysreagens)</t>
  </si>
  <si>
    <t>Köpta tjänster / konsulter (inkl. analysuppdrag)</t>
  </si>
  <si>
    <t>Utrustning / inventarier (driftförd, inkl. analysutrustning)</t>
  </si>
  <si>
    <t>Publicering / Open Access</t>
  </si>
  <si>
    <t>Djurkostnader</t>
  </si>
  <si>
    <t>Övriga direkta driftkostnader</t>
  </si>
  <si>
    <t>Summa direkta driftkostnader</t>
  </si>
  <si>
    <t>B.2  Övriga kostnader  ·  ingår EJ i INDI-underlaget</t>
  </si>
  <si>
    <t>Lokalkostnader</t>
  </si>
  <si>
    <t>Avskrivningar (aktiverad utrustning)</t>
  </si>
  <si>
    <t>Interna tjänster / IT-avgift</t>
  </si>
  <si>
    <t>Stipendier</t>
  </si>
  <si>
    <t>Underleverantörer (subcontracting)</t>
  </si>
  <si>
    <t>Övrigt (ej INDI-grundande)</t>
  </si>
  <si>
    <t>Summa övriga kostnader</t>
  </si>
  <si>
    <t>B.3  Icke-KI-personal (t.ex. Folktandvården/Region)</t>
  </si>
  <si>
    <t>Bokförs som</t>
  </si>
  <si>
    <t>Konsultkostnad</t>
  </si>
  <si>
    <t>Summa löner icke-KI (exkl. LKP)</t>
  </si>
  <si>
    <t>Summa icke-KI inkl. Region-LKP</t>
  </si>
  <si>
    <t>C.  INDIREKTA KOSTNADER (INDI)</t>
  </si>
  <si>
    <t>INDI-underlag (personal inkl. LKP + direkt drift + ev. konsult)</t>
  </si>
  <si>
    <t>KI:s INDI-kostnad</t>
  </si>
  <si>
    <t>TOTAL PROJEKTKOSTNAD  ·  full kostnad (KI)</t>
  </si>
  <si>
    <t>ANSÖKAN  ·  SÖKT FRÅN FINANSIÄR</t>
  </si>
  <si>
    <t>Indirekta kostnader som finansiären ersätter</t>
  </si>
  <si>
    <t>SÖKT BELOPP (direkta kostnader + ersatt OH)</t>
  </si>
  <si>
    <t>KI:s medfinansiering (full kostnad − sökt belopp)</t>
  </si>
  <si>
    <t>AVSTÄMNING MOT ANSLAG  ·  valfritt – för finansiärer med fast belopp (t.ex. SOF, ADSS)</t>
  </si>
  <si>
    <t>Beviljat / sökt anslag – tak</t>
  </si>
  <si>
    <t>Kvar att fördela (anslag − sökt belopp)</t>
  </si>
  <si>
    <t>Blå fält = fyll i  ·  Svart = formel (låst)  ·  Grön = hämtas från Inställningar.  Grå kolumn = utanför projekttiden.  Lås upp via Granska ▸ Ta bort bladets skydd.</t>
  </si>
  <si>
    <t>KAROLINSKA INSTITUTET · DENTMED</t>
  </si>
  <si>
    <t>Budgetmall för forskningsansökningar — sammanställning per finansiär</t>
  </si>
  <si>
    <t>Alla belopp i SEK. Sätt konstanter i fliken Inställningar. Bygg budgeten i respektive finansiärsflik.</t>
  </si>
  <si>
    <t>Aktuella konstanter</t>
  </si>
  <si>
    <t>LKP (lönekostnadspåslag)</t>
  </si>
  <si>
    <t>INDI (indirekta kostnader, Dentmed)</t>
  </si>
  <si>
    <t>Löneuppräkning per år</t>
  </si>
  <si>
    <t>Aktiv institution</t>
  </si>
  <si>
    <t>Finansiär</t>
  </si>
  <si>
    <t>Full projektkostnad</t>
  </si>
  <si>
    <t>Sökt belopp</t>
  </si>
  <si>
    <t>KI:s medfinansiering</t>
  </si>
  <si>
    <t>Medfin. %</t>
  </si>
  <si>
    <t>Forte</t>
  </si>
  <si>
    <t>VR</t>
  </si>
  <si>
    <t>Formas</t>
  </si>
  <si>
    <t>Vinnova</t>
  </si>
  <si>
    <t>Cancerfonden</t>
  </si>
  <si>
    <t>Hjärt-Lungfonden</t>
  </si>
  <si>
    <t>KAW</t>
  </si>
  <si>
    <t>ADSS</t>
  </si>
  <si>
    <t>Tandläkarsällskapet</t>
  </si>
  <si>
    <t>SOF</t>
  </si>
  <si>
    <t>ALF</t>
  </si>
  <si>
    <t>Eklund Foundation</t>
  </si>
  <si>
    <t>Summa (om samtliga beviljas)</t>
  </si>
  <si>
    <t>Obs: normalt söks ett projekt hos en finansiär. Tabellen låter dig jämföra utfallet mellan finansiärer.</t>
  </si>
  <si>
    <t>SÅ HÄR ANVÄNDER DU MALLEN</t>
  </si>
  <si>
    <t>1.  Kontrollera konstanterna i fliken Inställningar (LKP, INDI, löneindex) och välj institution.</t>
  </si>
  <si>
    <t>2.  Kontrollera finansiärsreglerna i Inställningar – särskilt OH-sats för Cancerfonden, HLF och KAW.</t>
  </si>
  <si>
    <t>3.  Öppna finansiärens flik. Fyll i projektuppgifter, startår och antal år (1–6).</t>
  </si>
  <si>
    <t>4.  Ange personal: månadslön (heltid) och omfattning %. LKP och uppräkning läggs på automatiskt.</t>
  </si>
  <si>
    <t>5.  Fyll i driftkostnader. Direkta kostnader (B.1) ingår i INDI-underlaget; övriga (B.2) gör det inte.</t>
  </si>
  <si>
    <t>6.  Läs av TOTAL PROJEKTKOSTNAD (KI:s fulla kostnad) och SÖKT BELOPP samt ev. medfinansiering.</t>
  </si>
  <si>
    <t>7.  Mindre/annan finansiär? Använd fliken 'Övrig finansiär' – fyll i namn, OH-sats och OH-underlag direkt på fliken.</t>
  </si>
  <si>
    <t>8.  Behöver du fler flikar? Högerklicka på en flik ▸ Flytta/kopiera ▸ Skapa en kopia och byt namn.</t>
  </si>
  <si>
    <t>INSTÄLLNINGAR  ·  Globala konstanter &amp; finansiärsregler</t>
  </si>
  <si>
    <t>Ändra endast de blå cellerna. Alla kalkylflikar uppdateras automatiskt. Källa: KI:s officiella kalkylmall 2026.</t>
  </si>
  <si>
    <t>1.  GRUNDKONSTANTER (KI Dentmed, 2026)</t>
  </si>
  <si>
    <t>Parameter</t>
  </si>
  <si>
    <t>Värde</t>
  </si>
  <si>
    <t>Varav</t>
  </si>
  <si>
    <t>Gäller KI-anställd personal. Fastställs årligen av KI Ekonomi.</t>
  </si>
  <si>
    <t xml:space="preserve">   – Sociala avgifter (LKP)</t>
  </si>
  <si>
    <t xml:space="preserve">   – Semestertillägg</t>
  </si>
  <si>
    <t>Aktiv institution (för INDI)</t>
  </si>
  <si>
    <t>INDI – indirekta kostnader (overhead)</t>
  </si>
  <si>
    <t>Indirekt påslag (overhead). Beräknas på INDI-underlaget. Hämtas för vald institution.</t>
  </si>
  <si>
    <t xml:space="preserve">   – varav institutionsgemensamt</t>
  </si>
  <si>
    <t xml:space="preserve">   – varav universitetsgemensamt</t>
  </si>
  <si>
    <t>Löneuppräkning per år (index)</t>
  </si>
  <si>
    <t>Räknar upp lönen för år 2 och framåt. Sätt t.ex. 3% för uppräkning, 0% för fasta priser.</t>
  </si>
  <si>
    <t>Standard startår</t>
  </si>
  <si>
    <t>Standard antal år</t>
  </si>
  <si>
    <t>Valuta</t>
  </si>
  <si>
    <t>SEK (kr)</t>
  </si>
  <si>
    <t>LKP icke-KI / Region (Folktandvården)</t>
  </si>
  <si>
    <t>Lönekostnadspåslag för icke-KI-anställd personal, t.ex. Folktandvården/Region Stockholm. Används i sektionen Icke-KI-personal på kalkylflikarna.</t>
  </si>
  <si>
    <t>2.  KI:s INDI-satser 2026 (källa: INDI FO 2026) – styr institutionsvalet ovan</t>
  </si>
  <si>
    <t>Kod</t>
  </si>
  <si>
    <t>Institution (välj denna text)</t>
  </si>
  <si>
    <t>Inst.gem.</t>
  </si>
  <si>
    <t>Univ.gem.</t>
  </si>
  <si>
    <t>INDI totalt</t>
  </si>
  <si>
    <t>OF</t>
  </si>
  <si>
    <t>OV</t>
  </si>
  <si>
    <t>OV – Universitetstandvården</t>
  </si>
  <si>
    <t>3.  FINANSIÄRSREGLER  ·  förifyllda som utgångsläge – KONTROLLERA alltid mot aktuell utlysning</t>
  </si>
  <si>
    <t>Finansiär (nyckel)</t>
  </si>
  <si>
    <t>OH-sats</t>
  </si>
  <si>
    <t>Lönetak kr/mån</t>
  </si>
  <si>
    <t>Medfin.krav</t>
  </si>
  <si>
    <t>Max år</t>
  </si>
  <si>
    <t>Full kostnad (SUHF)</t>
  </si>
  <si>
    <t>INDI-bas</t>
  </si>
  <si>
    <t>Vetenskapsrådet. Statligt forskningsråd, indirekta kostnader (INDI) ersätts enligt full kostnadsmodell. Budget anges i Prisma.</t>
  </si>
  <si>
    <t>Forte (hälsa, arbetsliv, välfärd). Full kostnadstäckning, INDI och LKP enligt KI:s satser.</t>
  </si>
  <si>
    <t>Formas. Full kostnadsmodell. Kontrollera ev. tak per utlysning.</t>
  </si>
  <si>
    <t>Vinnova. Full kostnadsmodell, men programmen kräver ofta medfinansiering. Ange ev. krav i kolumn G.</t>
  </si>
  <si>
    <t>Schablon (kontroll.)</t>
  </si>
  <si>
    <t>Cancerfonden. Indirekta kostnader ersätts enligt schablon (här satt till 15%). Resterande del av KI:s INDI blir medfinansiering. Kontrollera aktuell nivå.</t>
  </si>
  <si>
    <t>Hjärt-Lungfonden. OH/indirekta kostnader enligt schablon. Kontrollera aktuell nivå och ange i kolumn D.</t>
  </si>
  <si>
    <t>Knut och Alice Wallenbergs Stiftelse. Begränsar ofta indirekta kostnader. Ange beviljad OH-sats. Stora fleråriga anslag.</t>
  </si>
  <si>
    <t>American Dental Society of Sweden. Mindre forskningsanslag. Kontrollera finansiärens OH-ersättning för utlysningen och ange den i kolumn D. Använd raden Beviljat/sökt anslag för fast takbelopp.</t>
  </si>
  <si>
    <t>STS</t>
  </si>
  <si>
    <t>Svenska Tandläkarsällskapet. Mindre forsknings-/projektanslag. Kontrollera finansiärens OH-ersättning och ange den i kolumn D. Använd raden Beviljat/sökt anslag för fast takbelopp.</t>
  </si>
  <si>
    <t>Schablon 18,08%</t>
  </si>
  <si>
    <t>SOF. Ersätter indirekta kostnader med 18,08%. KI:s fulla INDI är 28,99%, så 10,91 procentenheter blir medfinansiering. Lägg IT-/OA-avgift och transfereringar under Övriga kostnader så de hålls utanför INDI-underlaget.</t>
  </si>
  <si>
    <t>Schablon 5%</t>
  </si>
  <si>
    <t>ALF Medicin (Forskningsrådet KI–Region Stockholm). Klinisk medicinsk forskning, ca 0,3–1,1 mkr/år i högst 3 år, ansökan i Researchweb. Overhead får belasta projektet med högst 5%; resten av KI:s INDI (28,99%) blir medfinansiering. Region- och folktandvårdspersonal budgeteras under Icke-KI-personal (LKP 47,5%).</t>
  </si>
  <si>
    <t>Eklund</t>
  </si>
  <si>
    <t>Eklund Foundation for Odontological Research and Education. Privat stiftelse (TePe/Malmö). Engångsutbetalning upp till EUR 250 000 totalt per år (delas mellan beviljade projekt). Ansökningsperiod maj. Prioriterar periodontologi, implantologi, kariologi. Rese- och lönekostnader kräver särskild motivering. Finansiären ersätter normalt INTE indirekta kostnader – kontrollera i utlysningen. Budgetera i SEK men observera att anslaget redovisas i EUR.</t>
  </si>
  <si>
    <t>4.  KI KONTOPLAN (referens för inläsning i UBW)</t>
  </si>
  <si>
    <t>Kostnadsslag</t>
  </si>
  <si>
    <t>Konto</t>
  </si>
  <si>
    <t>Personalkostnader</t>
  </si>
  <si>
    <t>4011</t>
  </si>
  <si>
    <t>Löner inkl. LKP</t>
  </si>
  <si>
    <t>Gemensamma kostnader (INDI)</t>
  </si>
  <si>
    <t>49988</t>
  </si>
  <si>
    <t>Indirekt påslag</t>
  </si>
  <si>
    <t>50111</t>
  </si>
  <si>
    <t>Ingår ej i INDI-underlaget</t>
  </si>
  <si>
    <t>Resekostnader</t>
  </si>
  <si>
    <t>5522</t>
  </si>
  <si>
    <t>Ingår i INDI-underlaget</t>
  </si>
  <si>
    <t>Övriga driftkostnader</t>
  </si>
  <si>
    <t>5797</t>
  </si>
  <si>
    <t>Material, tjänster m.m.</t>
  </si>
  <si>
    <t>Interna kostnader</t>
  </si>
  <si>
    <t>57849</t>
  </si>
  <si>
    <t>Avskrivningar</t>
  </si>
  <si>
    <t>6911</t>
  </si>
  <si>
    <t>5.  FÄRGFÖRKLARING</t>
  </si>
  <si>
    <t>Exempel</t>
  </si>
  <si>
    <t>Blå siffra på creme botten = fält du fyller i</t>
  </si>
  <si>
    <t>Svart text = formel/beräkning (låst)</t>
  </si>
  <si>
    <t>Grön text = hämtas från annan flik</t>
  </si>
  <si>
    <t>Plommon = rubriker och summor</t>
  </si>
  <si>
    <t>6.  DOKTORANDSTEGEN  ·  månadslön brutto (gäller fr.o.m. 2025-10-01) – styr doktorandrader i kalkylflikarna</t>
  </si>
  <si>
    <t>Doktorandår / steg</t>
  </si>
  <si>
    <t>Utan läkarexamen</t>
  </si>
  <si>
    <t>Med läkar-/tandläkarexamen</t>
  </si>
  <si>
    <t>Leg läkare/tandläkare + AT</t>
  </si>
  <si>
    <t>Lön/mån brutto. LKP läggs på automatiskt i kalkylen. Kategori väljs på doktorandrader. Uppdatera vid nya nivåer.</t>
  </si>
  <si>
    <t>Doktorandår 1 (mån 1–12)</t>
  </si>
  <si>
    <t>Doktorandår 2 (mån 13–24)</t>
  </si>
  <si>
    <t>Doktorandår 3 (mån 25–36)</t>
  </si>
  <si>
    <t>Doktorandår 4 (från mån 37)</t>
  </si>
  <si>
    <t>Efter disputation (+ engångsbelopp 3 000 kr)</t>
  </si>
  <si>
    <t>FORTE  ·  Projektbudget</t>
  </si>
  <si>
    <t>Lön 1</t>
  </si>
  <si>
    <t>VETENSKAPSRÅDET (VR)  ·  Projektbudget</t>
  </si>
  <si>
    <t>Transferering</t>
  </si>
  <si>
    <t>FORMAS  ·  Projektbudget</t>
  </si>
  <si>
    <t>VINNOVA  ·  Projektbudget</t>
  </si>
  <si>
    <t>CANCERFONDEN  ·  Projektbudget</t>
  </si>
  <si>
    <t>KNUT OCH ALICE WALLENBERGS STIFTELSE (KAW)  ·  Projektbudget</t>
  </si>
  <si>
    <t>AMERICAN DENTAL SOCIETY OF SWEDEN (ADSS)  ·  Projektbudget</t>
  </si>
  <si>
    <t>SVENSKA TANDLÄKARSÄLLSKAPET  ·  Projektbudget</t>
  </si>
  <si>
    <t>SOF  ·  Projektbudget</t>
  </si>
  <si>
    <t>ALF MEDICIN (KI–REGION STOCKHOLM)  ·  Projektbudget</t>
  </si>
  <si>
    <t>EKLUND FOUNDATION  ·  Projektbudget</t>
  </si>
  <si>
    <t>EUR/SEK-kurs</t>
  </si>
  <si>
    <t>EURO-OMRÄKNING  ·  alla poster omräknade med EUR/SEK-kursen i cell H9</t>
  </si>
  <si>
    <t>Kostnadspost (EUR)</t>
  </si>
  <si>
    <t>Totalt (EUR)</t>
  </si>
  <si>
    <t>Doktorander</t>
  </si>
  <si>
    <t>Summa löner exkl. LKP (EUR)</t>
  </si>
  <si>
    <t>Lönekostnadspåslag LKP (EUR)</t>
  </si>
  <si>
    <t>Summa personalkostnad inkl. LKP (EUR)</t>
  </si>
  <si>
    <t>B.1  Direkta driftkostnader</t>
  </si>
  <si>
    <t>Utrustning / inventarier (inkl. analysutrustning)</t>
  </si>
  <si>
    <t>Summa direkta driftkostnader (EUR)</t>
  </si>
  <si>
    <t>B.2  Övriga kostnader (ej INDI-grundande)</t>
  </si>
  <si>
    <t>Summa övriga kostnader (EUR)</t>
  </si>
  <si>
    <t>B.3  Icke-KI-personal</t>
  </si>
  <si>
    <t>Summa icke-KI löner exkl. LKP (EUR)</t>
  </si>
  <si>
    <t>Summa icke-KI inkl. Region-LKP (EUR)</t>
  </si>
  <si>
    <t>INDI-underlag (EUR)</t>
  </si>
  <si>
    <t>KI:s INDI-kostnad (EUR)</t>
  </si>
  <si>
    <t>SUMMERING (EUR)</t>
  </si>
  <si>
    <t>TOTAL PROJEKTKOSTNAD (EUR)</t>
  </si>
  <si>
    <t>Indirekta kostnader ersatta av finansiären (EUR)</t>
  </si>
  <si>
    <t>SÖKT BELOPP (EUR)</t>
  </si>
  <si>
    <t>KI:s medfinansiering (EUR)</t>
  </si>
  <si>
    <t>Blå fält = fyll i  ·  Svart = formel (låst)  ·  Grön = hämtas från Inställningar.  Grå kolumn = utanför projekttiden.  EUR-kursen anges i cell H9.  Lås upp via Granska ▸ Ta bort bladets skydd.</t>
  </si>
  <si>
    <t>OVRIG</t>
  </si>
  <si>
    <t>ANNAN / ÖVRIG FINANSIÄR  ·  Projektbudget</t>
  </si>
  <si>
    <t>FINANSIÄRENS VILLKOR  ·  fyll i och anpassa till den aktuella finansiären</t>
  </si>
  <si>
    <t>Finansiärens namn</t>
  </si>
  <si>
    <t>Övrig finansiär</t>
  </si>
  <si>
    <t>Kommentar / OH-modell</t>
  </si>
  <si>
    <t>Anpassa fälten ovan till finansiärens villkor. Sätt OH-underlag = 'Direkta totalt' för schablon på direkta kostnader (EU-modell). Använd avstämningsraden längst ned för fast takbelopp.</t>
  </si>
  <si>
    <t>EXEMPEL</t>
  </si>
  <si>
    <t>EXEMPEL  ·  Exkluderad från sammanställningen</t>
  </si>
  <si>
    <t>OBS: Denna flik är ett IFYLLT EXEMPEL och räknas INTE med i sammanställningen på Start-fliken.</t>
  </si>
  <si>
    <t>Oral biofilmsresistens vid periimplantär mucosit – en randomiserad interventionsstudie</t>
  </si>
  <si>
    <t>[Namn Efternamn – fyll i]</t>
  </si>
  <si>
    <t>EXEMPELFLIK – visar hur mallen fylls i. Ej verklig ansökan.</t>
  </si>
  <si>
    <t>Projektledare (professor)</t>
  </si>
  <si>
    <t>Postdoktor</t>
  </si>
  <si>
    <t>Forskningssköterska</t>
  </si>
  <si>
    <t>Doktorand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</si>
</sst>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%"/>
    <numFmt numFmtId="165" formatCode="#,##0&quot; kr&quot;;\-#,##0&quot; kr&quot;;\–"/>
    <numFmt numFmtId="166" formatCode="#,##0&quot; kr&quot;"/>
  </numFmts>
  <fonts count="38" x14ac:knownFonts="1">
    <font>
      <sz val="11"/>
      <color theme="1"/>
      <name val="Calibri"/>
      <family val="2"/>
      <charset val="1"/>
    </font>
    <font>
      <b/>
      <sz val="16"/>
      <color rgb="FFFFFFFF"/>
      <name val="Arial"/>
      <family val="2"/>
      <charset val="1"/>
    </font>
    <font>
      <b/>
      <sz val="11"/>
      <color rgb="FF870052"/>
      <name val="Arial"/>
      <family val="2"/>
      <charset val="1"/>
    </font>
    <font>
      <i/>
      <sz val="9"/>
      <color rgb="FF53565A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006100"/>
      <name val="Arial"/>
      <family val="2"/>
      <charset val="1"/>
    </font>
    <font>
      <i/>
      <sz val="8"/>
      <color rgb="FF53565A"/>
      <name val="Arial"/>
      <family val="2"/>
      <charset val="1"/>
    </font>
    <font>
      <b/>
      <sz val="11"/>
      <color rgb="FFFFFFFF"/>
      <name val="Arial"/>
      <family val="2"/>
      <charset val="1"/>
    </font>
    <font>
      <sz val="9"/>
      <color rgb="FF000000"/>
      <name val="Arial"/>
      <family val="2"/>
      <charset val="1"/>
    </font>
    <font>
      <b/>
      <sz val="15"/>
      <color rgb="FFFFFFFF"/>
      <name val="Arial"/>
      <family val="2"/>
      <charset val="1"/>
    </font>
    <font>
      <b/>
      <sz val="9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9"/>
      <color rgb="FF53565A"/>
      <name val="Arial"/>
      <family val="2"/>
      <charset val="1"/>
    </font>
    <font>
      <sz val="10"/>
      <color rgb="FF0000CC"/>
      <name val="Arial"/>
      <family val="2"/>
      <charset val="1"/>
    </font>
    <font>
      <b/>
      <sz val="9"/>
      <color rgb="FF870052"/>
      <name val="Arial"/>
      <family val="2"/>
      <charset val="1"/>
    </font>
    <font>
      <b/>
      <sz val="9"/>
      <color rgb="FF000000"/>
      <name val="Arial"/>
      <family val="2"/>
      <charset val="1"/>
    </font>
    <font>
      <sz val="8"/>
      <color rgb="FF53565A"/>
      <name val="Arial"/>
      <family val="2"/>
      <charset val="1"/>
    </font>
    <font>
      <b/>
      <sz val="9"/>
      <color rgb="FF0000CC"/>
      <name val="Arial"/>
      <family val="2"/>
      <charset val="1"/>
    </font>
    <font>
      <b/>
      <sz val="9"/>
      <color rgb="FF006100"/>
      <name val="Arial"/>
      <family val="2"/>
      <charset val="1"/>
    </font>
    <font>
      <i/>
      <sz val="9"/>
      <color rgb="FF000000"/>
      <name val="Arial"/>
      <family val="2"/>
      <charset val="1"/>
    </font>
    <font>
      <sz val="8"/>
      <color rgb="FFFFFFFF"/>
      <name val="Arial"/>
      <family val="2"/>
      <charset val="1"/>
    </font>
    <font>
      <sz val="10"/>
      <color rgb="FF006100"/>
      <name val="Arial"/>
      <family val="2"/>
      <charset val="1"/>
    </font>
    <font>
      <i/>
      <sz val="10"/>
      <color rgb="FF006100"/>
      <name val="Arial"/>
      <family val="2"/>
      <charset val="1"/>
    </font>
    <font>
      <b/>
      <sz val="10"/>
      <color rgb="FF870052"/>
      <name val="Arial"/>
      <family val="2"/>
      <charset val="1"/>
    </font>
    <font>
      <sz val="8"/>
      <color rgb="FF0000CC"/>
      <name val="Arial"/>
      <family val="2"/>
      <charset val="1"/>
    </font>
    <font>
      <b/>
      <sz val="12"/>
      <color rgb="FFFFFFFF"/>
      <name val="Arial"/>
      <family val="2"/>
      <charset val="1"/>
    </font>
    <font>
      <sz val="10"/>
      <color rgb="FF000000"/>
      <name val="Cambria"/>
      <family val="1"/>
    </font>
    <font>
      <sz val="10"/>
      <color rgb="FF003399"/>
      <name val="Cambria"/>
      <family val="1"/>
    </font>
    <font>
      <b/>
      <sz val="10"/>
      <color rgb="FF5A0037"/>
      <name val="Cambria"/>
      <family val="1"/>
    </font>
    <font>
      <b/>
      <sz val="10"/>
      <color rgb="FF333333"/>
      <name val="Cambria"/>
      <family val="1"/>
    </font>
    <font>
      <b/>
      <sz val="9"/>
      <color rgb="FF333333"/>
      <name val="Cambria"/>
      <family val="1"/>
    </font>
    <font>
      <sz val="10"/>
      <color rgb="FF00796B"/>
      <name val="Cambria"/>
      <family val="1"/>
    </font>
    <font>
      <b/>
      <sz val="10"/>
      <color rgb="FF00796B"/>
      <name val="Cambria"/>
      <family val="1"/>
    </font>
    <font>
      <b/>
      <sz val="11"/>
      <color rgb="FF00796B"/>
      <name val="Cambria"/>
      <family val="1"/>
    </font>
    <font>
      <i/>
      <sz val="9"/>
      <color rgb="FF666666"/>
      <name val="Cambria"/>
      <family val="1"/>
    </font>
    <font>
      <b/>
      <sz val="10"/>
      <color rgb="FF0000CC"/>
      <name val="Arial"/>
      <family val="2"/>
      <charset val="1"/>
    </font>
    <font>
      <i/>
      <sz val="10"/>
      <color rgb="FF0000CC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870052"/>
        <bgColor rgb="FF800080"/>
      </patternFill>
    </fill>
    <fill>
      <patternFill patternType="solid">
        <fgColor rgb="FF53565A"/>
        <bgColor rgb="FF666666"/>
      </patternFill>
    </fill>
    <fill>
      <patternFill patternType="solid">
        <fgColor rgb="FF5A0037"/>
        <bgColor rgb="FF870052"/>
      </patternFill>
    </fill>
    <fill>
      <patternFill patternType="solid">
        <fgColor rgb="FFF2F2F2"/>
        <bgColor rgb="FFF5F0F3"/>
      </patternFill>
    </fill>
    <fill>
      <patternFill patternType="solid">
        <fgColor rgb="FFFFFFFF"/>
        <bgColor rgb="FFFFFCEF"/>
      </patternFill>
    </fill>
    <fill>
      <patternFill patternType="solid">
        <fgColor rgb="FFFFFCEF"/>
        <bgColor rgb="FFFFFFFF"/>
      </patternFill>
    </fill>
    <fill>
      <patternFill patternType="solid">
        <fgColor rgb="FFF1E0EA"/>
        <bgColor rgb="FFF2E6ED"/>
      </patternFill>
    </fill>
    <fill>
      <patternFill patternType="solid">
        <fgColor rgb="FFFAF0F5"/>
        <bgColor rgb="FFF5F0F3"/>
      </patternFill>
    </fill>
    <fill>
      <patternFill patternType="solid">
        <fgColor rgb="FFF2E6ED"/>
        <bgColor rgb="FFF1E0EA"/>
      </patternFill>
    </fill>
    <fill>
      <patternFill patternType="solid">
        <fgColor rgb="FFF5F0F3"/>
        <bgColor rgb="FFF2F2F2"/>
      </patternFill>
    </fill>
  </fills>
  <borders count="4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5" fillId="0" borderId="0" xfId="0" applyFont="1"/>
    <xf numFmtId="10" fontId="6" fillId="0" borderId="0" xfId="0" applyNumberFormat="1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0" fontId="5" fillId="5" borderId="0" xfId="0" applyFont="1" applyFill="1" applyAlignment="1">
      <alignment horizontal="left" vertical="center"/>
    </xf>
    <xf numFmtId="165" fontId="5" fillId="5" borderId="0" xfId="0" applyNumberFormat="1" applyFont="1" applyFill="1" applyAlignment="1">
      <alignment horizontal="right" vertical="center"/>
    </xf>
    <xf numFmtId="164" fontId="5" fillId="5" borderId="0" xfId="0" applyNumberFormat="1" applyFont="1" applyFill="1" applyAlignment="1">
      <alignment horizontal="center" vertical="center"/>
    </xf>
    <xf numFmtId="0" fontId="7" fillId="0" borderId="0" xfId="0" applyFont="1"/>
    <xf numFmtId="0" fontId="9" fillId="0" borderId="0" xfId="0" applyFont="1"/>
    <xf numFmtId="0" fontId="11" fillId="3" borderId="0" xfId="0" applyFont="1" applyFill="1" applyAlignment="1">
      <alignment horizontal="left" vertical="center"/>
    </xf>
    <xf numFmtId="0" fontId="12" fillId="0" borderId="0" xfId="0" applyFont="1"/>
    <xf numFmtId="10" fontId="12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10" fontId="14" fillId="7" borderId="1" xfId="0" applyNumberFormat="1" applyFont="1" applyFill="1" applyBorder="1" applyAlignment="1" applyProtection="1">
      <alignment horizontal="left" vertical="center"/>
      <protection locked="0"/>
    </xf>
    <xf numFmtId="0" fontId="14" fillId="7" borderId="1" xfId="0" applyFont="1" applyFill="1" applyBorder="1" applyAlignment="1" applyProtection="1">
      <alignment horizontal="left" vertical="center"/>
      <protection locked="0"/>
    </xf>
    <xf numFmtId="10" fontId="5" fillId="0" borderId="0" xfId="0" applyNumberFormat="1" applyFont="1" applyAlignment="1">
      <alignment horizontal="left" vertical="center"/>
    </xf>
    <xf numFmtId="164" fontId="14" fillId="7" borderId="1" xfId="0" applyNumberFormat="1" applyFont="1" applyFill="1" applyBorder="1" applyAlignment="1" applyProtection="1">
      <alignment horizontal="left" vertical="center"/>
      <protection locked="0"/>
    </xf>
    <xf numFmtId="1" fontId="14" fillId="7" borderId="1" xfId="0" applyNumberFormat="1" applyFont="1" applyFill="1" applyBorder="1" applyAlignment="1" applyProtection="1">
      <alignment horizontal="left" vertical="center"/>
      <protection locked="0"/>
    </xf>
    <xf numFmtId="0" fontId="11" fillId="3" borderId="0" xfId="0" applyFont="1" applyFill="1"/>
    <xf numFmtId="0" fontId="11" fillId="3" borderId="0" xfId="0" applyFont="1" applyFill="1" applyAlignment="1">
      <alignment horizontal="center" vertical="center"/>
    </xf>
    <xf numFmtId="0" fontId="15" fillId="8" borderId="0" xfId="0" applyFont="1" applyFill="1" applyAlignment="1">
      <alignment horizontal="left" vertical="center"/>
    </xf>
    <xf numFmtId="10" fontId="15" fillId="8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10" fontId="9" fillId="0" borderId="0" xfId="0" applyNumberFormat="1" applyFont="1" applyAlignment="1">
      <alignment horizontal="center" vertical="center"/>
    </xf>
    <xf numFmtId="10" fontId="16" fillId="0" borderId="0" xfId="0" applyNumberFormat="1" applyFont="1" applyAlignment="1">
      <alignment horizontal="center" vertical="center"/>
    </xf>
    <xf numFmtId="0" fontId="11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10" fontId="14" fillId="7" borderId="1" xfId="0" applyNumberFormat="1" applyFont="1" applyFill="1" applyBorder="1" applyAlignment="1" applyProtection="1">
      <alignment horizontal="center" vertical="center"/>
      <protection locked="0"/>
    </xf>
    <xf numFmtId="0" fontId="14" fillId="7" borderId="1" xfId="0" applyFont="1" applyFill="1" applyBorder="1" applyAlignment="1" applyProtection="1">
      <alignment horizontal="center" vertical="center"/>
      <protection locked="0"/>
    </xf>
    <xf numFmtId="166" fontId="14" fillId="7" borderId="1" xfId="0" applyNumberFormat="1" applyFont="1" applyFill="1" applyBorder="1" applyAlignment="1" applyProtection="1">
      <alignment horizontal="center" vertical="center"/>
      <protection locked="0"/>
    </xf>
    <xf numFmtId="9" fontId="14" fillId="7" borderId="1" xfId="0" applyNumberFormat="1" applyFont="1" applyFill="1" applyBorder="1" applyAlignment="1" applyProtection="1">
      <alignment horizontal="center" vertical="center"/>
      <protection locked="0"/>
    </xf>
    <xf numFmtId="1" fontId="14" fillId="7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7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166" fontId="20" fillId="0" borderId="0" xfId="0" applyNumberFormat="1" applyFont="1" applyAlignment="1">
      <alignment horizontal="center" vertical="center"/>
    </xf>
    <xf numFmtId="0" fontId="21" fillId="0" borderId="0" xfId="0" applyFont="1"/>
    <xf numFmtId="0" fontId="12" fillId="0" borderId="0" xfId="0" applyFont="1" applyAlignment="1">
      <alignment horizontal="right" vertical="center"/>
    </xf>
    <xf numFmtId="10" fontId="6" fillId="0" borderId="0" xfId="0" applyNumberFormat="1" applyFont="1"/>
    <xf numFmtId="166" fontId="22" fillId="0" borderId="0" xfId="0" applyNumberFormat="1" applyFont="1"/>
    <xf numFmtId="9" fontId="22" fillId="0" borderId="0" xfId="0" applyNumberFormat="1" applyFont="1"/>
    <xf numFmtId="0" fontId="2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11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center" vertical="center"/>
    </xf>
    <xf numFmtId="1" fontId="11" fillId="4" borderId="0" xfId="0" applyNumberFormat="1" applyFont="1" applyFill="1" applyAlignment="1">
      <alignment horizontal="center" vertical="center"/>
    </xf>
    <xf numFmtId="166" fontId="14" fillId="7" borderId="1" xfId="0" applyNumberFormat="1" applyFont="1" applyFill="1" applyBorder="1" applyAlignment="1" applyProtection="1">
      <alignment horizontal="right" vertical="center"/>
      <protection locked="0"/>
    </xf>
    <xf numFmtId="0" fontId="25" fillId="7" borderId="1" xfId="0" applyFont="1" applyFill="1" applyBorder="1" applyAlignment="1" applyProtection="1">
      <alignment horizontal="left" vertical="center"/>
      <protection locked="0"/>
    </xf>
    <xf numFmtId="165" fontId="12" fillId="0" borderId="0" xfId="0" applyNumberFormat="1" applyFont="1" applyAlignment="1">
      <alignment horizontal="right" vertical="center"/>
    </xf>
    <xf numFmtId="10" fontId="22" fillId="0" borderId="0" xfId="0" applyNumberFormat="1" applyFont="1" applyAlignment="1">
      <alignment horizontal="center" vertical="center"/>
    </xf>
    <xf numFmtId="0" fontId="24" fillId="0" borderId="0" xfId="0" applyFont="1"/>
    <xf numFmtId="165" fontId="24" fillId="9" borderId="0" xfId="0" applyNumberFormat="1" applyFont="1" applyFill="1" applyAlignment="1">
      <alignment horizontal="right" vertical="center"/>
    </xf>
    <xf numFmtId="165" fontId="14" fillId="7" borderId="1" xfId="0" applyNumberFormat="1" applyFont="1" applyFill="1" applyBorder="1" applyAlignment="1" applyProtection="1">
      <alignment horizontal="right" vertical="center"/>
      <protection locked="0"/>
    </xf>
    <xf numFmtId="0" fontId="26" fillId="2" borderId="0" xfId="0" applyFont="1" applyFill="1"/>
    <xf numFmtId="0" fontId="0" fillId="2" borderId="0" xfId="0" applyFill="1"/>
    <xf numFmtId="165" fontId="26" fillId="2" borderId="0" xfId="0" applyNumberFormat="1" applyFont="1" applyFill="1" applyAlignment="1">
      <alignment horizontal="right" vertical="center"/>
    </xf>
    <xf numFmtId="0" fontId="2" fillId="0" borderId="0" xfId="0" applyFont="1"/>
    <xf numFmtId="165" fontId="2" fillId="8" borderId="0" xfId="0" applyNumberFormat="1" applyFont="1" applyFill="1" applyAlignment="1">
      <alignment horizontal="right" vertical="center"/>
    </xf>
    <xf numFmtId="0" fontId="27" fillId="0" borderId="0" xfId="0" applyFont="1"/>
    <xf numFmtId="4" fontId="28" fillId="7" borderId="0" xfId="0" applyNumberFormat="1" applyFont="1" applyFill="1"/>
    <xf numFmtId="0" fontId="30" fillId="0" borderId="0" xfId="0" applyFont="1"/>
    <xf numFmtId="1" fontId="30" fillId="4" borderId="0" xfId="0" applyNumberFormat="1" applyFont="1" applyFill="1" applyAlignment="1">
      <alignment horizontal="center" vertical="center"/>
    </xf>
    <xf numFmtId="0" fontId="30" fillId="4" borderId="0" xfId="0" applyFont="1" applyFill="1"/>
    <xf numFmtId="0" fontId="32" fillId="0" borderId="0" xfId="0" applyFont="1"/>
    <xf numFmtId="3" fontId="32" fillId="0" borderId="0" xfId="0" applyNumberFormat="1" applyFont="1"/>
    <xf numFmtId="0" fontId="33" fillId="0" borderId="0" xfId="0" applyFont="1"/>
    <xf numFmtId="3" fontId="33" fillId="0" borderId="0" xfId="0" applyNumberFormat="1" applyFont="1"/>
    <xf numFmtId="0" fontId="34" fillId="0" borderId="0" xfId="0" applyFont="1"/>
    <xf numFmtId="3" fontId="34" fillId="0" borderId="0" xfId="0" applyNumberFormat="1" applyFont="1"/>
    <xf numFmtId="10" fontId="36" fillId="7" borderId="1" xfId="0" applyNumberFormat="1" applyFont="1" applyFill="1" applyBorder="1" applyProtection="1">
      <protection locked="0"/>
    </xf>
    <xf numFmtId="9" fontId="14" fillId="7" borderId="1" xfId="0" applyNumberFormat="1" applyFont="1" applyFill="1" applyBorder="1" applyProtection="1">
      <protection locked="0"/>
    </xf>
    <xf numFmtId="0" fontId="8" fillId="4" borderId="0" xfId="0" applyFont="1" applyFill="1" applyAlignment="1">
      <alignment horizontal="left" vertical="center"/>
    </xf>
    <xf numFmtId="0" fontId="0" fillId="0" borderId="0" xfId="0"/>
    <xf numFmtId="0" fontId="24" fillId="8" borderId="0" xfId="0" applyFont="1" applyFill="1" applyAlignment="1">
      <alignment horizontal="left" vertical="center"/>
    </xf>
    <xf numFmtId="0" fontId="14" fillId="7" borderId="1" xfId="0" applyFont="1" applyFill="1" applyBorder="1" applyAlignment="1" applyProtection="1">
      <alignment horizontal="left" vertical="center"/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22" fillId="0" borderId="0" xfId="0" applyFont="1" applyAlignment="1">
      <alignment horizontal="left" vertical="center"/>
    </xf>
    <xf numFmtId="0" fontId="14" fillId="7" borderId="0" xfId="0" applyFont="1" applyFill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10" fillId="2" borderId="0" xfId="0" applyFont="1" applyFill="1" applyAlignment="1">
      <alignment horizontal="left" vertical="center"/>
    </xf>
    <xf numFmtId="0" fontId="23" fillId="0" borderId="0" xfId="0" applyFont="1" applyAlignment="1">
      <alignment horizontal="left" vertical="top" wrapText="1"/>
    </xf>
    <xf numFmtId="0" fontId="7" fillId="0" borderId="0" xfId="0" applyFont="1"/>
    <xf numFmtId="0" fontId="3" fillId="6" borderId="0" xfId="0" applyFont="1" applyFill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9" fillId="0" borderId="0" xfId="0" applyFont="1"/>
    <xf numFmtId="0" fontId="2" fillId="0" borderId="0" xfId="0" applyFont="1" applyAlignment="1">
      <alignment horizontal="left" vertical="center"/>
    </xf>
    <xf numFmtId="0" fontId="8" fillId="4" borderId="0" xfId="0" applyFont="1" applyFill="1"/>
    <xf numFmtId="0" fontId="3" fillId="0" borderId="0" xfId="0" applyFont="1" applyAlignment="1">
      <alignment horizontal="left" vertical="center"/>
    </xf>
    <xf numFmtId="0" fontId="4" fillId="3" borderId="0" xfId="0" applyFont="1" applyFill="1"/>
    <xf numFmtId="0" fontId="15" fillId="8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31" fillId="11" borderId="0" xfId="0" applyFont="1" applyFill="1"/>
    <xf numFmtId="0" fontId="29" fillId="10" borderId="0" xfId="0" applyFont="1" applyFill="1"/>
    <xf numFmtId="0" fontId="35" fillId="0" borderId="0" xfId="0" applyFont="1"/>
    <xf numFmtId="0" fontId="37" fillId="7" borderId="1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49">
    <dxf>
      <font>
        <b/>
        <sz val="10"/>
        <color rgb="FF006100"/>
        <name val="Arial"/>
        <charset val="1"/>
      </font>
    </dxf>
    <dxf>
      <font>
        <b/>
        <sz val="10"/>
        <color rgb="FFC00000"/>
        <name val="Arial"/>
        <charset val="1"/>
      </font>
    </dxf>
    <dxf>
      <font>
        <b/>
        <sz val="10"/>
        <color rgb="FFC00000"/>
        <name val="Arial"/>
        <charset val="1"/>
      </font>
    </dxf>
    <dxf>
      <fill>
        <patternFill>
          <bgColor rgb="FFE8E8E8"/>
        </patternFill>
      </fill>
    </dxf>
    <dxf>
      <font>
        <b/>
        <sz val="10"/>
        <color rgb="FF006100"/>
        <name val="Arial"/>
        <charset val="1"/>
      </font>
    </dxf>
    <dxf>
      <font>
        <b/>
        <sz val="10"/>
        <color rgb="FFC00000"/>
        <name val="Arial"/>
        <charset val="1"/>
      </font>
    </dxf>
    <dxf>
      <font>
        <b/>
        <sz val="10"/>
        <color rgb="FFC00000"/>
        <name val="Arial"/>
        <charset val="1"/>
      </font>
    </dxf>
    <dxf>
      <fill>
        <patternFill>
          <bgColor rgb="FFE8E8E8"/>
        </patternFill>
      </fill>
    </dxf>
    <dxf>
      <font>
        <b/>
        <sz val="10"/>
        <color rgb="FF006100"/>
        <name val="Arial"/>
        <charset val="1"/>
      </font>
    </dxf>
    <dxf>
      <font>
        <b/>
        <sz val="10"/>
        <color rgb="FFC00000"/>
        <name val="Arial"/>
        <charset val="1"/>
      </font>
    </dxf>
    <dxf>
      <font>
        <b/>
        <sz val="10"/>
        <color rgb="FFC00000"/>
        <name val="Arial"/>
        <charset val="1"/>
      </font>
    </dxf>
    <dxf>
      <fill>
        <patternFill>
          <bgColor rgb="FFE8E8E8"/>
        </patternFill>
      </fill>
    </dxf>
    <dxf>
      <font>
        <b/>
        <sz val="10"/>
        <color rgb="FF006100"/>
        <name val="Arial"/>
        <charset val="1"/>
      </font>
    </dxf>
    <dxf>
      <font>
        <b/>
        <sz val="10"/>
        <color rgb="FFC00000"/>
        <name val="Arial"/>
        <charset val="1"/>
      </font>
    </dxf>
    <dxf>
      <font>
        <b/>
        <sz val="10"/>
        <color rgb="FFC00000"/>
        <name val="Arial"/>
        <charset val="1"/>
      </font>
    </dxf>
    <dxf>
      <fill>
        <patternFill>
          <bgColor rgb="FFE8E8E8"/>
        </patternFill>
      </fill>
    </dxf>
    <dxf>
      <font>
        <b/>
        <sz val="10"/>
        <color rgb="FF006100"/>
        <name val="Arial"/>
        <charset val="1"/>
      </font>
    </dxf>
    <dxf>
      <font>
        <b/>
        <sz val="10"/>
        <color rgb="FFC00000"/>
        <name val="Arial"/>
        <charset val="1"/>
      </font>
    </dxf>
    <dxf>
      <font>
        <b/>
        <sz val="10"/>
        <color rgb="FFC00000"/>
        <name val="Arial"/>
        <charset val="1"/>
      </font>
    </dxf>
    <dxf>
      <fill>
        <patternFill>
          <bgColor rgb="FFE8E8E8"/>
        </patternFill>
      </fill>
    </dxf>
    <dxf>
      <font>
        <b/>
        <sz val="10"/>
        <color rgb="FF006100"/>
        <name val="Arial"/>
        <charset val="1"/>
      </font>
    </dxf>
    <dxf>
      <font>
        <b/>
        <sz val="10"/>
        <color rgb="FFC00000"/>
        <name val="Arial"/>
        <charset val="1"/>
      </font>
    </dxf>
    <dxf>
      <font>
        <b/>
        <sz val="10"/>
        <color rgb="FFC00000"/>
        <name val="Arial"/>
        <charset val="1"/>
      </font>
    </dxf>
    <dxf>
      <fill>
        <patternFill>
          <bgColor rgb="FFE8E8E8"/>
        </patternFill>
      </fill>
    </dxf>
    <dxf>
      <font>
        <b/>
        <sz val="10"/>
        <color rgb="FF006100"/>
        <name val="Arial"/>
        <charset val="1"/>
      </font>
    </dxf>
    <dxf>
      <font>
        <b/>
        <sz val="10"/>
        <color rgb="FFC00000"/>
        <name val="Arial"/>
        <charset val="1"/>
      </font>
    </dxf>
    <dxf>
      <font>
        <b/>
        <sz val="10"/>
        <color rgb="FFC00000"/>
        <name val="Arial"/>
        <charset val="1"/>
      </font>
    </dxf>
    <dxf>
      <fill>
        <patternFill>
          <bgColor rgb="FFE8E8E8"/>
        </patternFill>
      </fill>
    </dxf>
    <dxf>
      <font>
        <b/>
        <sz val="10"/>
        <color rgb="FF006100"/>
        <name val="Arial"/>
        <charset val="1"/>
      </font>
    </dxf>
    <dxf>
      <font>
        <b/>
        <sz val="10"/>
        <color rgb="FFC00000"/>
        <name val="Arial"/>
        <charset val="1"/>
      </font>
    </dxf>
    <dxf>
      <font>
        <b/>
        <sz val="10"/>
        <color rgb="FFC00000"/>
        <name val="Arial"/>
        <charset val="1"/>
      </font>
    </dxf>
    <dxf>
      <fill>
        <patternFill>
          <bgColor rgb="FFE8E8E8"/>
        </patternFill>
      </fill>
    </dxf>
    <dxf>
      <font>
        <b/>
        <sz val="10"/>
        <color rgb="FF006100"/>
        <name val="Arial"/>
        <charset val="1"/>
      </font>
    </dxf>
    <dxf>
      <font>
        <b/>
        <sz val="10"/>
        <color rgb="FFC00000"/>
        <name val="Arial"/>
        <charset val="1"/>
      </font>
    </dxf>
    <dxf>
      <font>
        <b/>
        <sz val="10"/>
        <color rgb="FFC00000"/>
        <name val="Arial"/>
        <charset val="1"/>
      </font>
    </dxf>
    <dxf>
      <fill>
        <patternFill>
          <bgColor rgb="FFE8E8E8"/>
        </patternFill>
      </fill>
    </dxf>
    <dxf>
      <font>
        <b/>
        <sz val="10"/>
        <color rgb="FF006100"/>
        <name val="Arial"/>
        <charset val="1"/>
      </font>
    </dxf>
    <dxf>
      <font>
        <b/>
        <sz val="10"/>
        <color rgb="FFC00000"/>
        <name val="Arial"/>
        <charset val="1"/>
      </font>
    </dxf>
    <dxf>
      <font>
        <b/>
        <sz val="10"/>
        <color rgb="FFC00000"/>
        <name val="Arial"/>
        <charset val="1"/>
      </font>
    </dxf>
    <dxf>
      <fill>
        <patternFill>
          <bgColor rgb="FFE8E8E8"/>
        </patternFill>
      </fill>
    </dxf>
    <dxf>
      <font>
        <b/>
        <sz val="10"/>
        <color rgb="FF006100"/>
        <name val="Arial"/>
        <charset val="1"/>
      </font>
    </dxf>
    <dxf>
      <font>
        <b/>
        <sz val="10"/>
        <color rgb="FFC00000"/>
        <name val="Arial"/>
        <charset val="1"/>
      </font>
    </dxf>
    <dxf>
      <font>
        <b/>
        <sz val="10"/>
        <color rgb="FFC00000"/>
        <name val="Arial"/>
        <charset val="1"/>
      </font>
    </dxf>
    <dxf>
      <fill>
        <patternFill>
          <bgColor rgb="FFE8E8E8"/>
        </patternFill>
      </fill>
    </dxf>
    <dxf>
      <font>
        <b/>
        <sz val="10"/>
        <color rgb="FF006100"/>
        <name val="Arial"/>
        <charset val="1"/>
      </font>
    </dxf>
    <dxf>
      <font>
        <b/>
        <sz val="10"/>
        <color rgb="FFC00000"/>
        <name val="Arial"/>
        <charset val="1"/>
      </font>
    </dxf>
    <dxf>
      <font>
        <b/>
        <sz val="10"/>
        <color rgb="FFC00000"/>
        <name val="Arial"/>
        <charset val="1"/>
      </font>
    </dxf>
    <dxf>
      <fill>
        <patternFill>
          <bgColor rgb="FFE8E8E8"/>
        </patternFill>
      </fill>
    </dxf>
    <dxf>
      <font>
        <b/>
        <sz val="10"/>
        <color rgb="FFC00000"/>
        <name val="Arial"/>
        <charset val="1"/>
      </font>
    </dxf>
  </dxfs>
  <tableStyles count="1" defaultTableStyle="TableStyleMedium2" defaultPivotStyle="PivotStyleLight16">
    <tableStyle name="Invisible" pivot="0" table="0" count="0" xr9:uid="{F21BFA82-BC91-41E1-A905-5C513C6F8069}"/>
  </tableStyles>
  <colors>
    <indexedColors>
      <rgbColor rgb="FF000000"/>
      <rgbColor rgb="FFFFFFFF"/>
      <rgbColor rgb="FFC00000"/>
      <rgbColor rgb="FF00FF00"/>
      <rgbColor rgb="FF0000CC"/>
      <rgbColor rgb="FFFFFF00"/>
      <rgbColor rgb="FFFF00FF"/>
      <rgbColor rgb="FF00FFFF"/>
      <rgbColor rgb="FF800000"/>
      <rgbColor rgb="FF006100"/>
      <rgbColor rgb="FF000080"/>
      <rgbColor rgb="FF808000"/>
      <rgbColor rgb="FF870052"/>
      <rgbColor rgb="FF00796B"/>
      <rgbColor rgb="FFBFBFBF"/>
      <rgbColor rgb="FF808080"/>
      <rgbColor rgb="FF9999FF"/>
      <rgbColor rgb="FF993366"/>
      <rgbColor rgb="FFFFFCEF"/>
      <rgbColor rgb="FFF2F2F2"/>
      <rgbColor rgb="FF5A0037"/>
      <rgbColor rgb="FFFF8080"/>
      <rgbColor rgb="FF0066CC"/>
      <rgbColor rgb="FFF1E0E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8E8"/>
      <rgbColor rgb="FFF5F0F3"/>
      <rgbColor rgb="FFFAF0F5"/>
      <rgbColor rgb="FF99CCFF"/>
      <rgbColor rgb="FFFF99CC"/>
      <rgbColor rgb="FFCC99FF"/>
      <rgbColor rgb="FFF2E6ED"/>
      <rgbColor rgb="FF3366FF"/>
      <rgbColor rgb="FF33CCCC"/>
      <rgbColor rgb="FF99CC00"/>
      <rgbColor rgb="FFFFCC00"/>
      <rgbColor rgb="FFFF9900"/>
      <rgbColor rgb="FFFF6F00"/>
      <rgbColor rgb="FF666666"/>
      <rgbColor rgb="FF969696"/>
      <rgbColor rgb="FF003399"/>
      <rgbColor rgb="FF339966"/>
      <rgbColor rgb="FF003300"/>
      <rgbColor rgb="FF333300"/>
      <rgbColor rgb="FF993300"/>
      <rgbColor rgb="FF993366"/>
      <rgbColor rgb="FF53565A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6"/>
  <sheetViews>
    <sheetView showGridLines="0" zoomScale="140" zoomScaleNormal="140" workbookViewId="0">
      <selection activeCell="B21" sqref="B21"/>
    </sheetView>
  </sheetViews>
  <sheetFormatPr defaultColWidth="8.6640625" defaultRowHeight="14.4" x14ac:dyDescent="0.3"/>
  <cols>
    <col min="1" max="1" width="2.44140625" customWidth="1"/>
    <col min="2" max="2" width="34" customWidth="1"/>
    <col min="3" max="5" width="22" customWidth="1"/>
    <col min="6" max="6" width="14" customWidth="1"/>
    <col min="7" max="8" width="3" customWidth="1"/>
  </cols>
  <sheetData>
    <row r="1" spans="2:6" ht="30" customHeight="1" x14ac:dyDescent="0.3">
      <c r="B1" s="97" t="s">
        <v>65</v>
      </c>
      <c r="C1" s="84"/>
      <c r="D1" s="84"/>
      <c r="E1" s="84"/>
      <c r="F1" s="84"/>
    </row>
    <row r="2" spans="2:6" ht="14.25" customHeight="1" x14ac:dyDescent="0.3">
      <c r="B2" s="99" t="s">
        <v>66</v>
      </c>
      <c r="C2" s="84"/>
      <c r="D2" s="84"/>
      <c r="E2" s="84"/>
      <c r="F2" s="84"/>
    </row>
    <row r="3" spans="2:6" ht="14.25" customHeight="1" x14ac:dyDescent="0.3">
      <c r="B3" s="101" t="s">
        <v>67</v>
      </c>
      <c r="C3" s="84"/>
      <c r="D3" s="84"/>
      <c r="E3" s="84"/>
      <c r="F3" s="84"/>
    </row>
    <row r="5" spans="2:6" ht="14.25" customHeight="1" x14ac:dyDescent="0.3">
      <c r="B5" s="102" t="s">
        <v>68</v>
      </c>
      <c r="C5" s="84"/>
      <c r="D5" s="84"/>
      <c r="E5" s="84"/>
      <c r="F5" s="84"/>
    </row>
    <row r="6" spans="2:6" ht="14.25" customHeight="1" x14ac:dyDescent="0.3">
      <c r="B6" s="1" t="s">
        <v>69</v>
      </c>
      <c r="C6" s="2">
        <f>LKP</f>
        <v>0.59859999999999991</v>
      </c>
    </row>
    <row r="7" spans="2:6" ht="14.25" customHeight="1" x14ac:dyDescent="0.3">
      <c r="B7" s="1" t="s">
        <v>70</v>
      </c>
      <c r="C7" s="2">
        <f>INDI_KI</f>
        <v>0.28989999999999999</v>
      </c>
    </row>
    <row r="8" spans="2:6" ht="14.25" customHeight="1" x14ac:dyDescent="0.3">
      <c r="B8" s="1" t="s">
        <v>71</v>
      </c>
      <c r="C8" s="3">
        <f>SAL_IDX</f>
        <v>0.03</v>
      </c>
    </row>
    <row r="9" spans="2:6" ht="14.25" customHeight="1" x14ac:dyDescent="0.3">
      <c r="B9" s="1" t="s">
        <v>72</v>
      </c>
      <c r="C9" s="4" t="str">
        <f>Inställningar!$C$9</f>
        <v>OF – DENTMED</v>
      </c>
    </row>
    <row r="11" spans="2:6" ht="14.25" customHeight="1" x14ac:dyDescent="0.3">
      <c r="B11" s="5" t="s">
        <v>73</v>
      </c>
      <c r="C11" s="6" t="s">
        <v>74</v>
      </c>
      <c r="D11" s="6" t="s">
        <v>75</v>
      </c>
      <c r="E11" s="6" t="s">
        <v>76</v>
      </c>
      <c r="F11" s="6" t="s">
        <v>77</v>
      </c>
    </row>
    <row r="12" spans="2:6" ht="14.25" customHeight="1" x14ac:dyDescent="0.3">
      <c r="B12" s="7" t="s">
        <v>78</v>
      </c>
      <c r="C12" s="8">
        <f>Forte!$L$67</f>
        <v>0</v>
      </c>
      <c r="D12" s="8">
        <f>Forte!$L$71</f>
        <v>0</v>
      </c>
      <c r="E12" s="8">
        <f>Forte!$L$72</f>
        <v>0</v>
      </c>
      <c r="F12" s="9">
        <f t="shared" ref="F12:F25" si="0">IF(C12=0,0,E12/C12)</f>
        <v>0</v>
      </c>
    </row>
    <row r="13" spans="2:6" ht="14.25" customHeight="1" x14ac:dyDescent="0.3">
      <c r="B13" s="10" t="s">
        <v>79</v>
      </c>
      <c r="C13" s="11">
        <f>VR!$L$67</f>
        <v>0</v>
      </c>
      <c r="D13" s="11">
        <f>VR!$L$71</f>
        <v>0</v>
      </c>
      <c r="E13" s="11">
        <f>VR!$L$72</f>
        <v>0</v>
      </c>
      <c r="F13" s="12">
        <f t="shared" si="0"/>
        <v>0</v>
      </c>
    </row>
    <row r="14" spans="2:6" ht="14.25" customHeight="1" x14ac:dyDescent="0.3">
      <c r="B14" s="7" t="s">
        <v>80</v>
      </c>
      <c r="C14" s="8">
        <f>Formas!$L$67</f>
        <v>0</v>
      </c>
      <c r="D14" s="8">
        <f>Formas!$L$71</f>
        <v>0</v>
      </c>
      <c r="E14" s="8">
        <f>Formas!$L$72</f>
        <v>0</v>
      </c>
      <c r="F14" s="9">
        <f t="shared" si="0"/>
        <v>0</v>
      </c>
    </row>
    <row r="15" spans="2:6" ht="14.25" customHeight="1" x14ac:dyDescent="0.3">
      <c r="B15" s="10" t="s">
        <v>81</v>
      </c>
      <c r="C15" s="11">
        <f>Vinnova!$L$67</f>
        <v>0</v>
      </c>
      <c r="D15" s="11">
        <f>Vinnova!$L$71</f>
        <v>0</v>
      </c>
      <c r="E15" s="11">
        <f>Vinnova!$L$72</f>
        <v>0</v>
      </c>
      <c r="F15" s="12">
        <f t="shared" si="0"/>
        <v>0</v>
      </c>
    </row>
    <row r="16" spans="2:6" ht="14.25" customHeight="1" x14ac:dyDescent="0.3">
      <c r="B16" s="7" t="s">
        <v>82</v>
      </c>
      <c r="C16" s="8">
        <f>Cancerfonden!$L$67</f>
        <v>0</v>
      </c>
      <c r="D16" s="8">
        <f>Cancerfonden!$L$71</f>
        <v>0</v>
      </c>
      <c r="E16" s="8">
        <f>Cancerfonden!$L$72</f>
        <v>0</v>
      </c>
      <c r="F16" s="9">
        <f t="shared" si="0"/>
        <v>0</v>
      </c>
    </row>
    <row r="17" spans="2:6" ht="14.25" customHeight="1" x14ac:dyDescent="0.3">
      <c r="B17" s="10" t="s">
        <v>83</v>
      </c>
      <c r="C17" s="11">
        <f>'Hjärt-Lungfonden'!$L$67</f>
        <v>0</v>
      </c>
      <c r="D17" s="11">
        <f>'Hjärt-Lungfonden'!$L$71</f>
        <v>0</v>
      </c>
      <c r="E17" s="11">
        <f>'Hjärt-Lungfonden'!$L$72</f>
        <v>0</v>
      </c>
      <c r="F17" s="12">
        <f t="shared" si="0"/>
        <v>0</v>
      </c>
    </row>
    <row r="18" spans="2:6" ht="14.25" customHeight="1" x14ac:dyDescent="0.3">
      <c r="B18" s="7" t="s">
        <v>84</v>
      </c>
      <c r="C18" s="8">
        <f>KAW!$L$67</f>
        <v>0</v>
      </c>
      <c r="D18" s="8">
        <f>KAW!$L$71</f>
        <v>0</v>
      </c>
      <c r="E18" s="8">
        <f>KAW!$L$72</f>
        <v>0</v>
      </c>
      <c r="F18" s="9">
        <f t="shared" si="0"/>
        <v>0</v>
      </c>
    </row>
    <row r="19" spans="2:6" ht="14.25" customHeight="1" x14ac:dyDescent="0.3">
      <c r="B19" s="10" t="s">
        <v>85</v>
      </c>
      <c r="C19" s="11">
        <f>ADSS!$L$67</f>
        <v>0</v>
      </c>
      <c r="D19" s="11">
        <f>ADSS!$L$71</f>
        <v>0</v>
      </c>
      <c r="E19" s="11">
        <f>ADSS!$L$72</f>
        <v>0</v>
      </c>
      <c r="F19" s="12">
        <f t="shared" si="0"/>
        <v>0</v>
      </c>
    </row>
    <row r="20" spans="2:6" ht="14.25" customHeight="1" x14ac:dyDescent="0.3">
      <c r="B20" s="7" t="s">
        <v>86</v>
      </c>
      <c r="C20" s="8">
        <f>Tandläkarsällskapet!$L$67</f>
        <v>0</v>
      </c>
      <c r="D20" s="8">
        <f>Tandläkarsällskapet!$L$71</f>
        <v>0</v>
      </c>
      <c r="E20" s="8">
        <f>Tandläkarsällskapet!$L$72</f>
        <v>0</v>
      </c>
      <c r="F20" s="9">
        <f t="shared" si="0"/>
        <v>0</v>
      </c>
    </row>
    <row r="21" spans="2:6" ht="14.25" customHeight="1" x14ac:dyDescent="0.3">
      <c r="B21" s="10" t="s">
        <v>87</v>
      </c>
      <c r="C21" s="11">
        <f>SOF!$L$67</f>
        <v>0</v>
      </c>
      <c r="D21" s="11">
        <f>SOF!$L$71</f>
        <v>0</v>
      </c>
      <c r="E21" s="11">
        <f>SOF!$L$72</f>
        <v>0</v>
      </c>
      <c r="F21" s="12">
        <f t="shared" si="0"/>
        <v>0</v>
      </c>
    </row>
    <row r="22" spans="2:6" ht="14.25" customHeight="1" x14ac:dyDescent="0.3">
      <c r="B22" s="7" t="s">
        <v>88</v>
      </c>
      <c r="C22" s="8">
        <f>ALF!$L$67</f>
        <v>0</v>
      </c>
      <c r="D22" s="8">
        <f>ALF!$L$71</f>
        <v>0</v>
      </c>
      <c r="E22" s="8">
        <f>ALF!$L$72</f>
        <v>0</v>
      </c>
      <c r="F22" s="9">
        <f t="shared" si="0"/>
        <v>0</v>
      </c>
    </row>
    <row r="23" spans="2:6" ht="14.25" customHeight="1" x14ac:dyDescent="0.3">
      <c r="B23" s="7" t="s">
        <v>89</v>
      </c>
      <c r="C23" s="8">
        <f>'Eklund Foundation'!$L$67</f>
        <v>0</v>
      </c>
      <c r="D23" s="8">
        <f>'Eklund Foundation'!$L$71</f>
        <v>0</v>
      </c>
      <c r="E23" s="8">
        <f>'Eklund Foundation'!$L$72</f>
        <v>0</v>
      </c>
      <c r="F23" s="9">
        <f t="shared" si="0"/>
        <v>0</v>
      </c>
    </row>
    <row r="24" spans="2:6" ht="14.25" customHeight="1" x14ac:dyDescent="0.3">
      <c r="B24" s="10" t="str">
        <f>IF('Övrig finansiär'!$C$11="","Övrig finansiär",'Övrig finansiär'!$C$11)</f>
        <v>Övrig finansiär</v>
      </c>
      <c r="C24" s="11">
        <f>'Övrig finansiär'!$L$67</f>
        <v>0</v>
      </c>
      <c r="D24" s="11">
        <f>'Övrig finansiär'!$L$71</f>
        <v>0</v>
      </c>
      <c r="E24" s="11">
        <f>'Övrig finansiär'!$L$72</f>
        <v>0</v>
      </c>
      <c r="F24" s="12">
        <f t="shared" si="0"/>
        <v>0</v>
      </c>
    </row>
    <row r="25" spans="2:6" ht="14.25" customHeight="1" x14ac:dyDescent="0.3">
      <c r="B25" s="10" t="s">
        <v>90</v>
      </c>
      <c r="C25" s="11">
        <f>SUM(C12:C24)</f>
        <v>0</v>
      </c>
      <c r="D25" s="11">
        <f>SUM(D12:D24)</f>
        <v>0</v>
      </c>
      <c r="E25" s="11">
        <f>SUM(E12:E24)</f>
        <v>0</v>
      </c>
      <c r="F25" s="12">
        <f t="shared" si="0"/>
        <v>0</v>
      </c>
    </row>
    <row r="26" spans="2:6" ht="14.25" customHeight="1" x14ac:dyDescent="0.3">
      <c r="B26" s="13" t="s">
        <v>91</v>
      </c>
    </row>
    <row r="27" spans="2:6" ht="14.25" customHeight="1" x14ac:dyDescent="0.3">
      <c r="B27" s="84"/>
      <c r="C27" s="84"/>
      <c r="D27" s="84"/>
      <c r="E27" s="84"/>
      <c r="F27" s="84"/>
    </row>
    <row r="28" spans="2:6" ht="14.25" customHeight="1" x14ac:dyDescent="0.3">
      <c r="B28" s="100" t="s">
        <v>92</v>
      </c>
      <c r="C28" s="84"/>
      <c r="D28" s="84"/>
      <c r="E28" s="84"/>
      <c r="F28" s="84"/>
    </row>
    <row r="29" spans="2:6" ht="14.25" customHeight="1" x14ac:dyDescent="0.3">
      <c r="B29" s="98" t="s">
        <v>93</v>
      </c>
      <c r="C29" s="84"/>
      <c r="D29" s="84"/>
      <c r="E29" s="84"/>
      <c r="F29" s="84"/>
    </row>
    <row r="30" spans="2:6" ht="14.25" customHeight="1" x14ac:dyDescent="0.3">
      <c r="B30" s="98" t="s">
        <v>94</v>
      </c>
      <c r="C30" s="84"/>
      <c r="D30" s="84"/>
      <c r="E30" s="84"/>
      <c r="F30" s="84"/>
    </row>
    <row r="31" spans="2:6" ht="14.25" customHeight="1" x14ac:dyDescent="0.3">
      <c r="B31" s="98" t="s">
        <v>95</v>
      </c>
      <c r="C31" s="84"/>
      <c r="D31" s="84"/>
      <c r="E31" s="84"/>
      <c r="F31" s="84"/>
    </row>
    <row r="32" spans="2:6" ht="14.25" customHeight="1" x14ac:dyDescent="0.3">
      <c r="B32" s="98" t="s">
        <v>96</v>
      </c>
      <c r="C32" s="84"/>
      <c r="D32" s="84"/>
      <c r="E32" s="84"/>
      <c r="F32" s="84"/>
    </row>
    <row r="33" spans="2:6" ht="14.25" customHeight="1" x14ac:dyDescent="0.3">
      <c r="B33" s="98" t="s">
        <v>97</v>
      </c>
      <c r="C33" s="84"/>
      <c r="D33" s="84"/>
      <c r="E33" s="84"/>
      <c r="F33" s="84"/>
    </row>
    <row r="34" spans="2:6" ht="14.25" customHeight="1" x14ac:dyDescent="0.3">
      <c r="B34" s="98" t="s">
        <v>98</v>
      </c>
      <c r="C34" s="84"/>
      <c r="D34" s="84"/>
      <c r="E34" s="84"/>
      <c r="F34" s="84"/>
    </row>
    <row r="35" spans="2:6" ht="14.25" customHeight="1" x14ac:dyDescent="0.3">
      <c r="B35" s="98" t="s">
        <v>99</v>
      </c>
      <c r="C35" s="84"/>
      <c r="D35" s="84"/>
      <c r="E35" s="84"/>
      <c r="F35" s="84"/>
    </row>
    <row r="36" spans="2:6" ht="14.25" customHeight="1" x14ac:dyDescent="0.3">
      <c r="B36" s="14" t="s">
        <v>100</v>
      </c>
    </row>
  </sheetData>
  <sheetProtection sheet="1" formatCells="0" formatColumns="0" formatRows="0" insertHyperlinks="0" sort="0" autoFilter="0"/>
  <mergeCells count="13">
    <mergeCell ref="B1:F1"/>
    <mergeCell ref="B32:F32"/>
    <mergeCell ref="B27:F27"/>
    <mergeCell ref="B35:F35"/>
    <mergeCell ref="B30:F30"/>
    <mergeCell ref="B29:F29"/>
    <mergeCell ref="B2:F2"/>
    <mergeCell ref="B34:F34"/>
    <mergeCell ref="B33:F33"/>
    <mergeCell ref="B28:F28"/>
    <mergeCell ref="B3:F3"/>
    <mergeCell ref="B5:F5"/>
    <mergeCell ref="B31:F31"/>
  </mergeCells>
  <conditionalFormatting sqref="E12:E23">
    <cfRule type="cellIs" dxfId="48" priority="2" operator="greaterThan">
      <formula>0.5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78"/>
  <sheetViews>
    <sheetView showGridLines="0" zoomScaleNormal="100" workbookViewId="0"/>
  </sheetViews>
  <sheetFormatPr defaultColWidth="8.6640625" defaultRowHeight="14.4" x14ac:dyDescent="0.3"/>
  <cols>
    <col min="1" max="1" width="2.44140625" customWidth="1"/>
    <col min="2" max="2" width="38" customWidth="1"/>
    <col min="3" max="3" width="13" customWidth="1"/>
    <col min="4" max="4" width="8" customWidth="1"/>
    <col min="5" max="5" width="9" customWidth="1"/>
    <col min="6" max="10" width="12" customWidth="1"/>
    <col min="11" max="11" width="14" customWidth="1"/>
  </cols>
  <sheetData>
    <row r="1" spans="1:12" ht="27.75" customHeight="1" x14ac:dyDescent="0.3">
      <c r="A1" s="48" t="s">
        <v>84</v>
      </c>
      <c r="B1" s="92" t="s">
        <v>202</v>
      </c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ht="14.25" customHeight="1" x14ac:dyDescent="0.3">
      <c r="B2" s="95" t="s">
        <v>2</v>
      </c>
      <c r="C2" s="84"/>
      <c r="D2" s="84"/>
      <c r="E2" s="84"/>
      <c r="F2" s="84"/>
      <c r="G2" s="84"/>
      <c r="H2" s="84"/>
      <c r="I2" s="84"/>
      <c r="J2" s="84"/>
      <c r="K2" s="84"/>
      <c r="L2" s="84"/>
    </row>
    <row r="4" spans="1:12" ht="19.5" customHeight="1" x14ac:dyDescent="0.3">
      <c r="B4" s="83" t="s">
        <v>3</v>
      </c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2" ht="14.25" customHeight="1" x14ac:dyDescent="0.3">
      <c r="B5" s="16" t="s">
        <v>4</v>
      </c>
      <c r="C5" s="90"/>
      <c r="D5" s="91"/>
      <c r="E5" s="91"/>
      <c r="F5" s="91"/>
      <c r="G5" s="91"/>
      <c r="H5" s="91"/>
      <c r="I5" s="91"/>
      <c r="J5" s="91"/>
      <c r="K5" s="91"/>
      <c r="L5" s="91"/>
    </row>
    <row r="6" spans="1:12" ht="14.25" customHeight="1" x14ac:dyDescent="0.3">
      <c r="B6" s="16" t="s">
        <v>5</v>
      </c>
      <c r="C6" s="90"/>
      <c r="D6" s="91"/>
      <c r="E6" s="91"/>
      <c r="F6" s="91"/>
      <c r="G6" s="91"/>
      <c r="H6" s="91"/>
      <c r="I6" s="91"/>
      <c r="J6" s="91"/>
      <c r="K6" s="91"/>
      <c r="L6" s="91"/>
    </row>
    <row r="7" spans="1:12" ht="14.25" customHeight="1" x14ac:dyDescent="0.3">
      <c r="B7" s="16" t="s">
        <v>6</v>
      </c>
      <c r="C7" s="90" t="s">
        <v>7</v>
      </c>
      <c r="D7" s="91"/>
      <c r="E7" s="91"/>
      <c r="F7" s="49" t="s">
        <v>8</v>
      </c>
      <c r="H7" s="38">
        <v>2026</v>
      </c>
    </row>
    <row r="8" spans="1:12" ht="14.25" customHeight="1" x14ac:dyDescent="0.3">
      <c r="B8" s="16" t="s">
        <v>9</v>
      </c>
      <c r="C8" s="90"/>
      <c r="D8" s="91"/>
      <c r="E8" s="91"/>
      <c r="F8" s="49" t="s">
        <v>10</v>
      </c>
      <c r="H8" s="38">
        <v>4</v>
      </c>
    </row>
    <row r="10" spans="1:12" ht="19.5" customHeight="1" x14ac:dyDescent="0.3">
      <c r="B10" s="83" t="s">
        <v>11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</row>
    <row r="11" spans="1:12" ht="14.25" customHeight="1" x14ac:dyDescent="0.3">
      <c r="B11" s="16" t="s">
        <v>12</v>
      </c>
      <c r="C11" s="89" t="str">
        <f>IFERROR(VLOOKUP($A$1,RULES,2,FALSE()),"")</f>
        <v>Schablon (kontroll.)</v>
      </c>
      <c r="D11" s="84"/>
      <c r="E11" s="84"/>
      <c r="F11" s="49" t="s">
        <v>13</v>
      </c>
      <c r="H11" s="89" t="str">
        <f>IFERROR(VLOOKUP($A$1,RULES,4,FALSE()),"INDI-bas")</f>
        <v>INDI-bas</v>
      </c>
      <c r="I11" s="84"/>
      <c r="J11" s="84"/>
      <c r="K11" s="84"/>
      <c r="L11" s="84"/>
    </row>
    <row r="12" spans="1:12" ht="14.25" customHeight="1" x14ac:dyDescent="0.3">
      <c r="B12" s="16" t="s">
        <v>14</v>
      </c>
      <c r="C12" s="50">
        <f>IFERROR(VLOOKUP($A$1,RULES,3,FALSE()),INDI_KI)</f>
        <v>0.28989999999999999</v>
      </c>
      <c r="F12" s="49" t="s">
        <v>15</v>
      </c>
      <c r="H12" s="51">
        <f>IFERROR(VLOOKUP($A$1,RULES,5,FALSE()),0)</f>
        <v>0</v>
      </c>
    </row>
    <row r="13" spans="1:12" ht="14.25" customHeight="1" x14ac:dyDescent="0.3">
      <c r="B13" s="16" t="s">
        <v>16</v>
      </c>
      <c r="C13" s="52">
        <f>IFERROR(VLOOKUP($A$1,RULES,6,FALSE()),0)</f>
        <v>0</v>
      </c>
      <c r="F13" s="49" t="s">
        <v>17</v>
      </c>
      <c r="H13" s="53">
        <f>IFERROR(VLOOKUP($A$1,RULES,7,FALSE()),"")</f>
        <v>5</v>
      </c>
    </row>
    <row r="14" spans="1:12" ht="45.75" customHeight="1" x14ac:dyDescent="0.3">
      <c r="B14" s="54" t="s">
        <v>18</v>
      </c>
      <c r="C14" s="93" t="str">
        <f>IFERROR(VLOOKUP($A$1,RULES,8,FALSE()),"")</f>
        <v>Knut och Alice Wallenbergs Stiftelse. Begränsar ofta indirekta kostnader. Ange beviljad OH-sats. Stora fleråriga anslag.</v>
      </c>
      <c r="D14" s="84"/>
      <c r="E14" s="84"/>
      <c r="F14" s="84"/>
      <c r="G14" s="84"/>
      <c r="H14" s="84"/>
      <c r="I14" s="84"/>
      <c r="J14" s="84"/>
      <c r="K14" s="84"/>
      <c r="L14" s="84"/>
    </row>
    <row r="16" spans="1:12" ht="14.25" customHeight="1" x14ac:dyDescent="0.3">
      <c r="B16" s="55" t="s">
        <v>19</v>
      </c>
      <c r="C16" s="56" t="s">
        <v>20</v>
      </c>
      <c r="D16" s="56" t="s">
        <v>21</v>
      </c>
      <c r="E16" s="56" t="s">
        <v>22</v>
      </c>
      <c r="F16" s="57">
        <f>IF(1&lt;=$H$8,$H$7+0,"")</f>
        <v>2026</v>
      </c>
      <c r="G16" s="57">
        <f>IF(2&lt;=$H$8,$H$7+1,"")</f>
        <v>2027</v>
      </c>
      <c r="H16" s="57">
        <f>IF(3&lt;=$H$8,$H$7+2,"")</f>
        <v>2028</v>
      </c>
      <c r="I16" s="57">
        <f>IF(4&lt;=$H$8,$H$7+3,"")</f>
        <v>2029</v>
      </c>
      <c r="J16" s="57" t="str">
        <f>IF(5&lt;=$H$8,$H$7+4,"")</f>
        <v/>
      </c>
      <c r="K16" s="57" t="str">
        <f>IF(6&lt;=$H$8,$H$7+5,"")</f>
        <v/>
      </c>
      <c r="L16" s="56" t="s">
        <v>23</v>
      </c>
    </row>
    <row r="17" spans="2:12" ht="14.25" customHeight="1" x14ac:dyDescent="0.3">
      <c r="B17" s="85" t="s">
        <v>24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</row>
    <row r="18" spans="2:12" ht="14.25" customHeight="1" x14ac:dyDescent="0.3">
      <c r="B18" s="20"/>
      <c r="C18" s="58"/>
      <c r="D18" s="37"/>
      <c r="E18" s="38">
        <v>12</v>
      </c>
      <c r="F18" s="8">
        <f t="shared" ref="F18:F25" si="0">IF(1&lt;=$H$8,IF($H$12=0,$C18,MIN($C18,$H$12))*IF($E18="",12,$E18)*$D18*(1+SAL_IDX)^0,0)</f>
        <v>0</v>
      </c>
      <c r="G18" s="8">
        <f t="shared" ref="G18:G25" si="1">IF(2&lt;=$H$8,IF($H$12=0,$C18,MIN($C18,$H$12))*IF($E18="",12,$E18)*$D18*(1+SAL_IDX)^1,0)</f>
        <v>0</v>
      </c>
      <c r="H18" s="8">
        <f t="shared" ref="H18:H25" si="2">IF(3&lt;=$H$8,IF($H$12=0,$C18,MIN($C18,$H$12))*IF($E18="",12,$E18)*$D18*(1+SAL_IDX)^2,0)</f>
        <v>0</v>
      </c>
      <c r="I18" s="8">
        <f t="shared" ref="I18:I25" si="3">IF(4&lt;=$H$8,IF($H$12=0,$C18,MIN($C18,$H$12))*IF($E18="",12,$E18)*$D18*(1+SAL_IDX)^3,0)</f>
        <v>0</v>
      </c>
      <c r="J18" s="8">
        <f t="shared" ref="J18:J25" si="4">IF(5&lt;=$H$8,IF($H$12=0,$C18,MIN($C18,$H$12))*IF($E18="",12,$E18)*$D18*(1+SAL_IDX)^4,0)</f>
        <v>0</v>
      </c>
      <c r="K18" s="8">
        <f t="shared" ref="K18:K25" si="5">IF(6&lt;=$H$8,IF($H$12=0,$C18,MIN($C18,$H$12))*IF($E18="",12,$E18)*$D18*(1+SAL_IDX)^5,0)</f>
        <v>0</v>
      </c>
      <c r="L18" s="8">
        <f t="shared" ref="L18:L25" si="6">SUM(F18:K18)</f>
        <v>0</v>
      </c>
    </row>
    <row r="19" spans="2:12" ht="14.25" customHeight="1" x14ac:dyDescent="0.3">
      <c r="B19" s="20"/>
      <c r="C19" s="58"/>
      <c r="D19" s="37"/>
      <c r="E19" s="38">
        <v>12</v>
      </c>
      <c r="F19" s="8">
        <f t="shared" si="0"/>
        <v>0</v>
      </c>
      <c r="G19" s="8">
        <f t="shared" si="1"/>
        <v>0</v>
      </c>
      <c r="H19" s="8">
        <f t="shared" si="2"/>
        <v>0</v>
      </c>
      <c r="I19" s="8">
        <f t="shared" si="3"/>
        <v>0</v>
      </c>
      <c r="J19" s="8">
        <f t="shared" si="4"/>
        <v>0</v>
      </c>
      <c r="K19" s="8">
        <f t="shared" si="5"/>
        <v>0</v>
      </c>
      <c r="L19" s="8">
        <f t="shared" si="6"/>
        <v>0</v>
      </c>
    </row>
    <row r="20" spans="2:12" ht="14.25" customHeight="1" x14ac:dyDescent="0.3">
      <c r="B20" s="20"/>
      <c r="C20" s="58"/>
      <c r="D20" s="37"/>
      <c r="E20" s="38">
        <v>12</v>
      </c>
      <c r="F20" s="8">
        <f t="shared" si="0"/>
        <v>0</v>
      </c>
      <c r="G20" s="8">
        <f t="shared" si="1"/>
        <v>0</v>
      </c>
      <c r="H20" s="8">
        <f t="shared" si="2"/>
        <v>0</v>
      </c>
      <c r="I20" s="8">
        <f t="shared" si="3"/>
        <v>0</v>
      </c>
      <c r="J20" s="8">
        <f t="shared" si="4"/>
        <v>0</v>
      </c>
      <c r="K20" s="8">
        <f t="shared" si="5"/>
        <v>0</v>
      </c>
      <c r="L20" s="8">
        <f t="shared" si="6"/>
        <v>0</v>
      </c>
    </row>
    <row r="21" spans="2:12" ht="14.25" customHeight="1" x14ac:dyDescent="0.3">
      <c r="B21" s="20"/>
      <c r="C21" s="58"/>
      <c r="D21" s="37"/>
      <c r="E21" s="38">
        <v>12</v>
      </c>
      <c r="F21" s="8">
        <f t="shared" si="0"/>
        <v>0</v>
      </c>
      <c r="G21" s="8">
        <f t="shared" si="1"/>
        <v>0</v>
      </c>
      <c r="H21" s="8">
        <f t="shared" si="2"/>
        <v>0</v>
      </c>
      <c r="I21" s="8">
        <f t="shared" si="3"/>
        <v>0</v>
      </c>
      <c r="J21" s="8">
        <f t="shared" si="4"/>
        <v>0</v>
      </c>
      <c r="K21" s="8">
        <f t="shared" si="5"/>
        <v>0</v>
      </c>
      <c r="L21" s="8">
        <f t="shared" si="6"/>
        <v>0</v>
      </c>
    </row>
    <row r="22" spans="2:12" ht="14.25" customHeight="1" x14ac:dyDescent="0.3">
      <c r="B22" s="20"/>
      <c r="C22" s="58"/>
      <c r="D22" s="37"/>
      <c r="E22" s="38">
        <v>12</v>
      </c>
      <c r="F22" s="8">
        <f t="shared" si="0"/>
        <v>0</v>
      </c>
      <c r="G22" s="8">
        <f t="shared" si="1"/>
        <v>0</v>
      </c>
      <c r="H22" s="8">
        <f t="shared" si="2"/>
        <v>0</v>
      </c>
      <c r="I22" s="8">
        <f t="shared" si="3"/>
        <v>0</v>
      </c>
      <c r="J22" s="8">
        <f t="shared" si="4"/>
        <v>0</v>
      </c>
      <c r="K22" s="8">
        <f t="shared" si="5"/>
        <v>0</v>
      </c>
      <c r="L22" s="8">
        <f t="shared" si="6"/>
        <v>0</v>
      </c>
    </row>
    <row r="23" spans="2:12" ht="14.25" customHeight="1" x14ac:dyDescent="0.3">
      <c r="B23" s="20"/>
      <c r="C23" s="58"/>
      <c r="D23" s="37"/>
      <c r="E23" s="38">
        <v>12</v>
      </c>
      <c r="F23" s="8">
        <f t="shared" si="0"/>
        <v>0</v>
      </c>
      <c r="G23" s="8">
        <f t="shared" si="1"/>
        <v>0</v>
      </c>
      <c r="H23" s="8">
        <f t="shared" si="2"/>
        <v>0</v>
      </c>
      <c r="I23" s="8">
        <f t="shared" si="3"/>
        <v>0</v>
      </c>
      <c r="J23" s="8">
        <f t="shared" si="4"/>
        <v>0</v>
      </c>
      <c r="K23" s="8">
        <f t="shared" si="5"/>
        <v>0</v>
      </c>
      <c r="L23" s="8">
        <f t="shared" si="6"/>
        <v>0</v>
      </c>
    </row>
    <row r="24" spans="2:12" ht="14.25" customHeight="1" x14ac:dyDescent="0.3">
      <c r="B24" s="20"/>
      <c r="C24" s="58"/>
      <c r="D24" s="37"/>
      <c r="E24" s="38">
        <v>12</v>
      </c>
      <c r="F24" s="8">
        <f t="shared" si="0"/>
        <v>0</v>
      </c>
      <c r="G24" s="8">
        <f t="shared" si="1"/>
        <v>0</v>
      </c>
      <c r="H24" s="8">
        <f t="shared" si="2"/>
        <v>0</v>
      </c>
      <c r="I24" s="8">
        <f t="shared" si="3"/>
        <v>0</v>
      </c>
      <c r="J24" s="8">
        <f t="shared" si="4"/>
        <v>0</v>
      </c>
      <c r="K24" s="8">
        <f t="shared" si="5"/>
        <v>0</v>
      </c>
      <c r="L24" s="8">
        <f t="shared" si="6"/>
        <v>0</v>
      </c>
    </row>
    <row r="25" spans="2:12" ht="14.25" customHeight="1" x14ac:dyDescent="0.3">
      <c r="B25" s="20"/>
      <c r="C25" s="58"/>
      <c r="D25" s="37"/>
      <c r="E25" s="38">
        <v>12</v>
      </c>
      <c r="F25" s="8">
        <f t="shared" si="0"/>
        <v>0</v>
      </c>
      <c r="G25" s="8">
        <f t="shared" si="1"/>
        <v>0</v>
      </c>
      <c r="H25" s="8">
        <f t="shared" si="2"/>
        <v>0</v>
      </c>
      <c r="I25" s="8">
        <f t="shared" si="3"/>
        <v>0</v>
      </c>
      <c r="J25" s="8">
        <f t="shared" si="4"/>
        <v>0</v>
      </c>
      <c r="K25" s="8">
        <f t="shared" si="5"/>
        <v>0</v>
      </c>
      <c r="L25" s="8">
        <f t="shared" si="6"/>
        <v>0</v>
      </c>
    </row>
    <row r="26" spans="2:12" ht="14.25" customHeight="1" x14ac:dyDescent="0.3">
      <c r="B26" s="85" t="s">
        <v>25</v>
      </c>
      <c r="C26" s="84"/>
      <c r="D26" s="84"/>
      <c r="E26" s="84"/>
      <c r="F26" s="84"/>
      <c r="G26" s="84"/>
      <c r="H26" s="84"/>
      <c r="I26" s="84"/>
      <c r="J26" s="84"/>
      <c r="K26" s="84"/>
      <c r="L26" s="84"/>
    </row>
    <row r="27" spans="2:12" ht="14.25" customHeight="1" x14ac:dyDescent="0.3">
      <c r="B27" s="20"/>
      <c r="C27" s="59"/>
      <c r="D27" s="37"/>
      <c r="E27" s="38">
        <v>12</v>
      </c>
      <c r="F27" s="8">
        <f>IFERROR(IF(AND(1&lt;=$H$8,$C27&lt;&gt;""),INDEX(DR_VAL,MIN(1,4),MATCH($C27,DR_KAT,0))*$D27*IF($E27="",12,$E27),0),0)</f>
        <v>0</v>
      </c>
      <c r="G27" s="8">
        <f>IFERROR(IF(AND(2&lt;=$H$8,$C27&lt;&gt;""),INDEX(DR_VAL,MIN(2,4),MATCH($C27,DR_KAT,0))*$D27*IF($E27="",12,$E27),0),0)</f>
        <v>0</v>
      </c>
      <c r="H27" s="8">
        <f>IFERROR(IF(AND(3&lt;=$H$8,$C27&lt;&gt;""),INDEX(DR_VAL,MIN(3,4),MATCH($C27,DR_KAT,0))*$D27*IF($E27="",12,$E27),0),0)</f>
        <v>0</v>
      </c>
      <c r="I27" s="8">
        <f>IFERROR(IF(AND(4&lt;=$H$8,$C27&lt;&gt;""),INDEX(DR_VAL,MIN(4,4),MATCH($C27,DR_KAT,0))*$D27*IF($E27="",12,$E27),0),0)</f>
        <v>0</v>
      </c>
      <c r="J27" s="8">
        <f>IFERROR(IF(AND(5&lt;=$H$8,$C27&lt;&gt;""),INDEX(DR_VAL,MIN(5,4),MATCH($C27,DR_KAT,0))*$D27*IF($E27="",12,$E27),0),0)</f>
        <v>0</v>
      </c>
      <c r="K27" s="8">
        <f>IFERROR(IF(AND(6&lt;=$H$8,$C27&lt;&gt;""),INDEX(DR_VAL,MIN(6,4),MATCH($C27,DR_KAT,0))*$D27*IF($E27="",12,$E27),0),0)</f>
        <v>0</v>
      </c>
      <c r="L27" s="8">
        <f t="shared" ref="L27:L33" si="7">SUM(F27:K27)</f>
        <v>0</v>
      </c>
    </row>
    <row r="28" spans="2:12" ht="14.25" customHeight="1" x14ac:dyDescent="0.3">
      <c r="B28" s="20"/>
      <c r="C28" s="59"/>
      <c r="D28" s="37"/>
      <c r="E28" s="38">
        <v>12</v>
      </c>
      <c r="F28" s="8">
        <f>IFERROR(IF(AND(1&lt;=$H$8,$C28&lt;&gt;""),INDEX(DR_VAL,MIN(1,4),MATCH($C28,DR_KAT,0))*$D28*IF($E28="",12,$E28),0),0)</f>
        <v>0</v>
      </c>
      <c r="G28" s="8">
        <f>IFERROR(IF(AND(2&lt;=$H$8,$C28&lt;&gt;""),INDEX(DR_VAL,MIN(2,4),MATCH($C28,DR_KAT,0))*$D28*IF($E28="",12,$E28),0),0)</f>
        <v>0</v>
      </c>
      <c r="H28" s="8">
        <f>IFERROR(IF(AND(3&lt;=$H$8,$C28&lt;&gt;""),INDEX(DR_VAL,MIN(3,4),MATCH($C28,DR_KAT,0))*$D28*IF($E28="",12,$E28),0),0)</f>
        <v>0</v>
      </c>
      <c r="I28" s="8">
        <f>IFERROR(IF(AND(4&lt;=$H$8,$C28&lt;&gt;""),INDEX(DR_VAL,MIN(4,4),MATCH($C28,DR_KAT,0))*$D28*IF($E28="",12,$E28),0),0)</f>
        <v>0</v>
      </c>
      <c r="J28" s="8">
        <f>IFERROR(IF(AND(5&lt;=$H$8,$C28&lt;&gt;""),INDEX(DR_VAL,MIN(5,4),MATCH($C28,DR_KAT,0))*$D28*IF($E28="",12,$E28),0),0)</f>
        <v>0</v>
      </c>
      <c r="K28" s="8">
        <f>IFERROR(IF(AND(6&lt;=$H$8,$C28&lt;&gt;""),INDEX(DR_VAL,MIN(6,4),MATCH($C28,DR_KAT,0))*$D28*IF($E28="",12,$E28),0),0)</f>
        <v>0</v>
      </c>
      <c r="L28" s="8">
        <f t="shared" si="7"/>
        <v>0</v>
      </c>
    </row>
    <row r="29" spans="2:12" ht="14.25" customHeight="1" x14ac:dyDescent="0.3">
      <c r="B29" s="20"/>
      <c r="C29" s="59"/>
      <c r="D29" s="37"/>
      <c r="E29" s="38">
        <v>12</v>
      </c>
      <c r="F29" s="8">
        <f>IFERROR(IF(AND(1&lt;=$H$8,$C29&lt;&gt;""),INDEX(DR_VAL,MIN(1,4),MATCH($C29,DR_KAT,0))*$D29*IF($E29="",12,$E29),0),0)</f>
        <v>0</v>
      </c>
      <c r="G29" s="8">
        <f>IFERROR(IF(AND(2&lt;=$H$8,$C29&lt;&gt;""),INDEX(DR_VAL,MIN(2,4),MATCH($C29,DR_KAT,0))*$D29*IF($E29="",12,$E29),0),0)</f>
        <v>0</v>
      </c>
      <c r="H29" s="8">
        <f>IFERROR(IF(AND(3&lt;=$H$8,$C29&lt;&gt;""),INDEX(DR_VAL,MIN(3,4),MATCH($C29,DR_KAT,0))*$D29*IF($E29="",12,$E29),0),0)</f>
        <v>0</v>
      </c>
      <c r="I29" s="8">
        <f>IFERROR(IF(AND(4&lt;=$H$8,$C29&lt;&gt;""),INDEX(DR_VAL,MIN(4,4),MATCH($C29,DR_KAT,0))*$D29*IF($E29="",12,$E29),0),0)</f>
        <v>0</v>
      </c>
      <c r="J29" s="8">
        <f>IFERROR(IF(AND(5&lt;=$H$8,$C29&lt;&gt;""),INDEX(DR_VAL,MIN(5,4),MATCH($C29,DR_KAT,0))*$D29*IF($E29="",12,$E29),0),0)</f>
        <v>0</v>
      </c>
      <c r="K29" s="8">
        <f>IFERROR(IF(AND(6&lt;=$H$8,$C29&lt;&gt;""),INDEX(DR_VAL,MIN(6,4),MATCH($C29,DR_KAT,0))*$D29*IF($E29="",12,$E29),0),0)</f>
        <v>0</v>
      </c>
      <c r="L29" s="8">
        <f t="shared" si="7"/>
        <v>0</v>
      </c>
    </row>
    <row r="30" spans="2:12" ht="14.25" customHeight="1" x14ac:dyDescent="0.3">
      <c r="B30" s="20"/>
      <c r="C30" s="59"/>
      <c r="D30" s="37"/>
      <c r="E30" s="38">
        <v>12</v>
      </c>
      <c r="F30" s="8">
        <f>IFERROR(IF(AND(1&lt;=$H$8,$C30&lt;&gt;""),INDEX(DR_VAL,MIN(1,4),MATCH($C30,DR_KAT,0))*$D30*IF($E30="",12,$E30),0),0)</f>
        <v>0</v>
      </c>
      <c r="G30" s="8">
        <f>IFERROR(IF(AND(2&lt;=$H$8,$C30&lt;&gt;""),INDEX(DR_VAL,MIN(2,4),MATCH($C30,DR_KAT,0))*$D30*IF($E30="",12,$E30),0),0)</f>
        <v>0</v>
      </c>
      <c r="H30" s="8">
        <f>IFERROR(IF(AND(3&lt;=$H$8,$C30&lt;&gt;""),INDEX(DR_VAL,MIN(3,4),MATCH($C30,DR_KAT,0))*$D30*IF($E30="",12,$E30),0),0)</f>
        <v>0</v>
      </c>
      <c r="I30" s="8">
        <f>IFERROR(IF(AND(4&lt;=$H$8,$C30&lt;&gt;""),INDEX(DR_VAL,MIN(4,4),MATCH($C30,DR_KAT,0))*$D30*IF($E30="",12,$E30),0),0)</f>
        <v>0</v>
      </c>
      <c r="J30" s="8">
        <f>IFERROR(IF(AND(5&lt;=$H$8,$C30&lt;&gt;""),INDEX(DR_VAL,MIN(5,4),MATCH($C30,DR_KAT,0))*$D30*IF($E30="",12,$E30),0),0)</f>
        <v>0</v>
      </c>
      <c r="K30" s="8">
        <f>IFERROR(IF(AND(6&lt;=$H$8,$C30&lt;&gt;""),INDEX(DR_VAL,MIN(6,4),MATCH($C30,DR_KAT,0))*$D30*IF($E30="",12,$E30),0),0)</f>
        <v>0</v>
      </c>
      <c r="L30" s="8">
        <f t="shared" si="7"/>
        <v>0</v>
      </c>
    </row>
    <row r="31" spans="2:12" ht="14.25" customHeight="1" x14ac:dyDescent="0.3">
      <c r="B31" s="16" t="s">
        <v>26</v>
      </c>
      <c r="F31" s="60">
        <f t="shared" ref="F31:K31" si="8">SUM(F18:F25)+SUM(F27:F30)</f>
        <v>0</v>
      </c>
      <c r="G31" s="60">
        <f t="shared" si="8"/>
        <v>0</v>
      </c>
      <c r="H31" s="60">
        <f t="shared" si="8"/>
        <v>0</v>
      </c>
      <c r="I31" s="60">
        <f t="shared" si="8"/>
        <v>0</v>
      </c>
      <c r="J31" s="60">
        <f t="shared" si="8"/>
        <v>0</v>
      </c>
      <c r="K31" s="60">
        <f t="shared" si="8"/>
        <v>0</v>
      </c>
      <c r="L31" s="60">
        <f t="shared" si="7"/>
        <v>0</v>
      </c>
    </row>
    <row r="32" spans="2:12" ht="14.25" customHeight="1" x14ac:dyDescent="0.3">
      <c r="B32" s="1" t="s">
        <v>27</v>
      </c>
      <c r="D32" s="61">
        <f>LKP</f>
        <v>0.59859999999999991</v>
      </c>
      <c r="F32" s="8">
        <f t="shared" ref="F32:K32" si="9">F31*LKP</f>
        <v>0</v>
      </c>
      <c r="G32" s="8">
        <f t="shared" si="9"/>
        <v>0</v>
      </c>
      <c r="H32" s="8">
        <f t="shared" si="9"/>
        <v>0</v>
      </c>
      <c r="I32" s="8">
        <f t="shared" si="9"/>
        <v>0</v>
      </c>
      <c r="J32" s="8">
        <f t="shared" si="9"/>
        <v>0</v>
      </c>
      <c r="K32" s="8">
        <f t="shared" si="9"/>
        <v>0</v>
      </c>
      <c r="L32" s="8">
        <f t="shared" si="7"/>
        <v>0</v>
      </c>
    </row>
    <row r="33" spans="2:12" ht="14.25" customHeight="1" x14ac:dyDescent="0.3">
      <c r="B33" s="62" t="s">
        <v>28</v>
      </c>
      <c r="F33" s="63">
        <f t="shared" ref="F33:K33" si="10">F31+F32</f>
        <v>0</v>
      </c>
      <c r="G33" s="63">
        <f t="shared" si="10"/>
        <v>0</v>
      </c>
      <c r="H33" s="63">
        <f t="shared" si="10"/>
        <v>0</v>
      </c>
      <c r="I33" s="63">
        <f t="shared" si="10"/>
        <v>0</v>
      </c>
      <c r="J33" s="63">
        <f t="shared" si="10"/>
        <v>0</v>
      </c>
      <c r="K33" s="63">
        <f t="shared" si="10"/>
        <v>0</v>
      </c>
      <c r="L33" s="63">
        <f t="shared" si="7"/>
        <v>0</v>
      </c>
    </row>
    <row r="35" spans="2:12" ht="19.5" customHeight="1" x14ac:dyDescent="0.3">
      <c r="B35" s="83" t="s">
        <v>29</v>
      </c>
      <c r="C35" s="84"/>
      <c r="D35" s="84"/>
      <c r="E35" s="84"/>
      <c r="F35" s="84"/>
      <c r="G35" s="84"/>
      <c r="H35" s="84"/>
      <c r="I35" s="84"/>
      <c r="J35" s="84"/>
      <c r="K35" s="84"/>
      <c r="L35" s="84"/>
    </row>
    <row r="36" spans="2:12" ht="14.25" customHeight="1" x14ac:dyDescent="0.3">
      <c r="B36" s="85" t="s">
        <v>30</v>
      </c>
      <c r="C36" s="84"/>
      <c r="D36" s="84"/>
      <c r="E36" s="84"/>
      <c r="F36" s="84"/>
      <c r="G36" s="84"/>
      <c r="H36" s="84"/>
      <c r="I36" s="84"/>
      <c r="J36" s="84"/>
      <c r="K36" s="84"/>
      <c r="L36" s="84"/>
    </row>
    <row r="37" spans="2:12" ht="14.25" customHeight="1" x14ac:dyDescent="0.3">
      <c r="B37" s="20" t="s">
        <v>31</v>
      </c>
      <c r="F37" s="64"/>
      <c r="G37" s="64"/>
      <c r="H37" s="64"/>
      <c r="I37" s="64"/>
      <c r="J37" s="64"/>
      <c r="K37" s="64"/>
      <c r="L37" s="8">
        <f t="shared" ref="L37:L45" si="11">SUM(F37:K37)</f>
        <v>0</v>
      </c>
    </row>
    <row r="38" spans="2:12" ht="14.25" customHeight="1" x14ac:dyDescent="0.3">
      <c r="B38" s="20" t="s">
        <v>32</v>
      </c>
      <c r="F38" s="64"/>
      <c r="G38" s="64"/>
      <c r="H38" s="64"/>
      <c r="I38" s="64"/>
      <c r="J38" s="64"/>
      <c r="K38" s="64"/>
      <c r="L38" s="8">
        <f t="shared" si="11"/>
        <v>0</v>
      </c>
    </row>
    <row r="39" spans="2:12" ht="14.25" customHeight="1" x14ac:dyDescent="0.3">
      <c r="B39" s="20" t="s">
        <v>33</v>
      </c>
      <c r="F39" s="64"/>
      <c r="G39" s="64"/>
      <c r="H39" s="64"/>
      <c r="I39" s="64"/>
      <c r="J39" s="64"/>
      <c r="K39" s="64"/>
      <c r="L39" s="8">
        <f t="shared" si="11"/>
        <v>0</v>
      </c>
    </row>
    <row r="40" spans="2:12" ht="14.25" customHeight="1" x14ac:dyDescent="0.3">
      <c r="B40" s="20" t="s">
        <v>34</v>
      </c>
      <c r="F40" s="64"/>
      <c r="G40" s="64"/>
      <c r="H40" s="64"/>
      <c r="I40" s="64"/>
      <c r="J40" s="64"/>
      <c r="K40" s="64"/>
      <c r="L40" s="8">
        <f t="shared" si="11"/>
        <v>0</v>
      </c>
    </row>
    <row r="41" spans="2:12" ht="14.25" customHeight="1" x14ac:dyDescent="0.3">
      <c r="B41" s="20" t="s">
        <v>35</v>
      </c>
      <c r="F41" s="64"/>
      <c r="G41" s="64"/>
      <c r="H41" s="64"/>
      <c r="I41" s="64"/>
      <c r="J41" s="64"/>
      <c r="K41" s="64"/>
      <c r="L41" s="8">
        <f t="shared" si="11"/>
        <v>0</v>
      </c>
    </row>
    <row r="42" spans="2:12" ht="14.25" customHeight="1" x14ac:dyDescent="0.3">
      <c r="B42" s="20" t="s">
        <v>36</v>
      </c>
      <c r="F42" s="64"/>
      <c r="G42" s="64"/>
      <c r="H42" s="64"/>
      <c r="I42" s="64"/>
      <c r="J42" s="64"/>
      <c r="K42" s="64"/>
      <c r="L42" s="8">
        <f t="shared" si="11"/>
        <v>0</v>
      </c>
    </row>
    <row r="43" spans="2:12" ht="14.25" customHeight="1" x14ac:dyDescent="0.3">
      <c r="B43" s="20" t="s">
        <v>37</v>
      </c>
      <c r="F43" s="64"/>
      <c r="G43" s="64"/>
      <c r="H43" s="64"/>
      <c r="I43" s="64"/>
      <c r="J43" s="64"/>
      <c r="K43" s="64"/>
      <c r="L43" s="8">
        <f t="shared" si="11"/>
        <v>0</v>
      </c>
    </row>
    <row r="44" spans="2:12" ht="14.25" customHeight="1" x14ac:dyDescent="0.3">
      <c r="B44" s="20" t="s">
        <v>38</v>
      </c>
      <c r="F44" s="64"/>
      <c r="G44" s="64"/>
      <c r="H44" s="64"/>
      <c r="I44" s="64"/>
      <c r="J44" s="64"/>
      <c r="K44" s="64"/>
      <c r="L44" s="8">
        <f t="shared" si="11"/>
        <v>0</v>
      </c>
    </row>
    <row r="45" spans="2:12" ht="14.25" customHeight="1" x14ac:dyDescent="0.3">
      <c r="B45" s="16" t="s">
        <v>39</v>
      </c>
      <c r="F45" s="60">
        <f t="shared" ref="F45:K45" si="12">SUM(F37:F44)</f>
        <v>0</v>
      </c>
      <c r="G45" s="60">
        <f t="shared" si="12"/>
        <v>0</v>
      </c>
      <c r="H45" s="60">
        <f t="shared" si="12"/>
        <v>0</v>
      </c>
      <c r="I45" s="60">
        <f t="shared" si="12"/>
        <v>0</v>
      </c>
      <c r="J45" s="60">
        <f t="shared" si="12"/>
        <v>0</v>
      </c>
      <c r="K45" s="60">
        <f t="shared" si="12"/>
        <v>0</v>
      </c>
      <c r="L45" s="60">
        <f t="shared" si="11"/>
        <v>0</v>
      </c>
    </row>
    <row r="46" spans="2:12" ht="14.25" customHeight="1" x14ac:dyDescent="0.3">
      <c r="B46" s="85" t="s">
        <v>40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</row>
    <row r="47" spans="2:12" ht="14.25" customHeight="1" x14ac:dyDescent="0.3">
      <c r="B47" s="20" t="s">
        <v>41</v>
      </c>
      <c r="F47" s="64"/>
      <c r="G47" s="64"/>
      <c r="H47" s="64"/>
      <c r="I47" s="64"/>
      <c r="J47" s="64"/>
      <c r="K47" s="64"/>
      <c r="L47" s="8">
        <f t="shared" ref="L47:L53" si="13">SUM(F47:K47)</f>
        <v>0</v>
      </c>
    </row>
    <row r="48" spans="2:12" ht="14.25" customHeight="1" x14ac:dyDescent="0.3">
      <c r="B48" s="20" t="s">
        <v>42</v>
      </c>
      <c r="F48" s="64"/>
      <c r="G48" s="64"/>
      <c r="H48" s="64"/>
      <c r="I48" s="64"/>
      <c r="J48" s="64"/>
      <c r="K48" s="64"/>
      <c r="L48" s="8">
        <f t="shared" si="13"/>
        <v>0</v>
      </c>
    </row>
    <row r="49" spans="2:12" ht="14.25" customHeight="1" x14ac:dyDescent="0.3">
      <c r="B49" s="20" t="s">
        <v>43</v>
      </c>
      <c r="F49" s="64"/>
      <c r="G49" s="64"/>
      <c r="H49" s="64"/>
      <c r="I49" s="64"/>
      <c r="J49" s="64"/>
      <c r="K49" s="64"/>
      <c r="L49" s="8">
        <f t="shared" si="13"/>
        <v>0</v>
      </c>
    </row>
    <row r="50" spans="2:12" ht="14.25" customHeight="1" x14ac:dyDescent="0.3">
      <c r="B50" s="20" t="s">
        <v>44</v>
      </c>
      <c r="F50" s="64"/>
      <c r="G50" s="64"/>
      <c r="H50" s="64"/>
      <c r="I50" s="64"/>
      <c r="J50" s="64"/>
      <c r="K50" s="64"/>
      <c r="L50" s="8">
        <f t="shared" si="13"/>
        <v>0</v>
      </c>
    </row>
    <row r="51" spans="2:12" ht="14.25" customHeight="1" x14ac:dyDescent="0.3">
      <c r="B51" s="20" t="s">
        <v>45</v>
      </c>
      <c r="F51" s="64"/>
      <c r="G51" s="64"/>
      <c r="H51" s="64"/>
      <c r="I51" s="64"/>
      <c r="J51" s="64"/>
      <c r="K51" s="64"/>
      <c r="L51" s="8">
        <f t="shared" si="13"/>
        <v>0</v>
      </c>
    </row>
    <row r="52" spans="2:12" ht="14.25" customHeight="1" x14ac:dyDescent="0.3">
      <c r="B52" s="20" t="s">
        <v>46</v>
      </c>
      <c r="F52" s="64"/>
      <c r="G52" s="64"/>
      <c r="H52" s="64"/>
      <c r="I52" s="64"/>
      <c r="J52" s="64"/>
      <c r="K52" s="64"/>
      <c r="L52" s="8">
        <f t="shared" si="13"/>
        <v>0</v>
      </c>
    </row>
    <row r="53" spans="2:12" ht="14.25" customHeight="1" x14ac:dyDescent="0.3">
      <c r="B53" s="16" t="s">
        <v>47</v>
      </c>
      <c r="F53" s="60">
        <f t="shared" ref="F53:K53" si="14">SUM(F47:F52)</f>
        <v>0</v>
      </c>
      <c r="G53" s="60">
        <f t="shared" si="14"/>
        <v>0</v>
      </c>
      <c r="H53" s="60">
        <f t="shared" si="14"/>
        <v>0</v>
      </c>
      <c r="I53" s="60">
        <f t="shared" si="14"/>
        <v>0</v>
      </c>
      <c r="J53" s="60">
        <f t="shared" si="14"/>
        <v>0</v>
      </c>
      <c r="K53" s="60">
        <f t="shared" si="14"/>
        <v>0</v>
      </c>
      <c r="L53" s="60">
        <f t="shared" si="13"/>
        <v>0</v>
      </c>
    </row>
    <row r="54" spans="2:12" ht="14.25" customHeight="1" x14ac:dyDescent="0.3">
      <c r="B54" s="85" t="s">
        <v>48</v>
      </c>
      <c r="C54" s="84"/>
      <c r="D54" s="84"/>
      <c r="E54" s="84"/>
      <c r="F54" s="84"/>
      <c r="G54" s="84"/>
      <c r="H54" s="84"/>
      <c r="I54" s="84"/>
      <c r="J54" s="84"/>
      <c r="K54" s="84"/>
      <c r="L54" s="84"/>
    </row>
    <row r="55" spans="2:12" ht="14.25" customHeight="1" x14ac:dyDescent="0.3">
      <c r="B55" s="16" t="s">
        <v>49</v>
      </c>
      <c r="C55" s="86" t="s">
        <v>50</v>
      </c>
      <c r="D55" s="87"/>
      <c r="E55" s="88"/>
      <c r="G55" s="96" t="str">
        <f>IF($C$55="Transferering","→ ingår EJ i INDI-underlaget","→ ingår i INDI-underlaget")</f>
        <v>→ ingår i INDI-underlaget</v>
      </c>
      <c r="H55" s="84"/>
      <c r="I55" s="84"/>
      <c r="J55" s="84"/>
      <c r="K55" s="84"/>
      <c r="L55" s="84"/>
    </row>
    <row r="56" spans="2:12" ht="14.25" customHeight="1" x14ac:dyDescent="0.3">
      <c r="B56" s="20"/>
      <c r="C56" s="58"/>
      <c r="D56" s="37"/>
      <c r="E56" s="38">
        <v>12</v>
      </c>
      <c r="F56" s="8">
        <f>IF(1&lt;=$H$8,IF($H$12=0,$C56,MIN($C56,$H$12))*IF($E56="",12,$E56)*$D56*(1+SAL_IDX)^0,0)</f>
        <v>0</v>
      </c>
      <c r="G56" s="8">
        <f>IF(2&lt;=$H$8,IF($H$12=0,$C56,MIN($C56,$H$12))*IF($E56="",12,$E56)*$D56*(1+SAL_IDX)^1,0)</f>
        <v>0</v>
      </c>
      <c r="H56" s="8">
        <f>IF(3&lt;=$H$8,IF($H$12=0,$C56,MIN($C56,$H$12))*IF($E56="",12,$E56)*$D56*(1+SAL_IDX)^2,0)</f>
        <v>0</v>
      </c>
      <c r="I56" s="8">
        <f>IF(4&lt;=$H$8,IF($H$12=0,$C56,MIN($C56,$H$12))*IF($E56="",12,$E56)*$D56*(1+SAL_IDX)^3,0)</f>
        <v>0</v>
      </c>
      <c r="J56" s="8">
        <f>IF(5&lt;=$H$8,IF($H$12=0,$C56,MIN($C56,$H$12))*IF($E56="",12,$E56)*$D56*(1+SAL_IDX)^4,0)</f>
        <v>0</v>
      </c>
      <c r="K56" s="8">
        <f>IF(6&lt;=$H$8,IF($H$12=0,$C56,MIN($C56,$H$12))*IF($E56="",12,$E56)*$D56*(1+SAL_IDX)^5,0)</f>
        <v>0</v>
      </c>
      <c r="L56" s="8">
        <f t="shared" ref="L56:L61" si="15">SUM(F56:K56)</f>
        <v>0</v>
      </c>
    </row>
    <row r="57" spans="2:12" ht="14.25" customHeight="1" x14ac:dyDescent="0.3">
      <c r="B57" s="20"/>
      <c r="C57" s="58"/>
      <c r="D57" s="37"/>
      <c r="E57" s="38">
        <v>12</v>
      </c>
      <c r="F57" s="8">
        <f>IF(1&lt;=$H$8,IF($H$12=0,$C57,MIN($C57,$H$12))*IF($E57="",12,$E57)*$D57*(1+SAL_IDX)^0,0)</f>
        <v>0</v>
      </c>
      <c r="G57" s="8">
        <f>IF(2&lt;=$H$8,IF($H$12=0,$C57,MIN($C57,$H$12))*IF($E57="",12,$E57)*$D57*(1+SAL_IDX)^1,0)</f>
        <v>0</v>
      </c>
      <c r="H57" s="8">
        <f>IF(3&lt;=$H$8,IF($H$12=0,$C57,MIN($C57,$H$12))*IF($E57="",12,$E57)*$D57*(1+SAL_IDX)^2,0)</f>
        <v>0</v>
      </c>
      <c r="I57" s="8">
        <f>IF(4&lt;=$H$8,IF($H$12=0,$C57,MIN($C57,$H$12))*IF($E57="",12,$E57)*$D57*(1+SAL_IDX)^3,0)</f>
        <v>0</v>
      </c>
      <c r="J57" s="8">
        <f>IF(5&lt;=$H$8,IF($H$12=0,$C57,MIN($C57,$H$12))*IF($E57="",12,$E57)*$D57*(1+SAL_IDX)^4,0)</f>
        <v>0</v>
      </c>
      <c r="K57" s="8">
        <f>IF(6&lt;=$H$8,IF($H$12=0,$C57,MIN($C57,$H$12))*IF($E57="",12,$E57)*$D57*(1+SAL_IDX)^5,0)</f>
        <v>0</v>
      </c>
      <c r="L57" s="8">
        <f t="shared" si="15"/>
        <v>0</v>
      </c>
    </row>
    <row r="58" spans="2:12" ht="14.25" customHeight="1" x14ac:dyDescent="0.3">
      <c r="B58" s="20"/>
      <c r="C58" s="58"/>
      <c r="D58" s="37"/>
      <c r="E58" s="38">
        <v>12</v>
      </c>
      <c r="F58" s="8">
        <f>IF(1&lt;=$H$8,IF($H$12=0,$C58,MIN($C58,$H$12))*IF($E58="",12,$E58)*$D58*(1+SAL_IDX)^0,0)</f>
        <v>0</v>
      </c>
      <c r="G58" s="8">
        <f>IF(2&lt;=$H$8,IF($H$12=0,$C58,MIN($C58,$H$12))*IF($E58="",12,$E58)*$D58*(1+SAL_IDX)^1,0)</f>
        <v>0</v>
      </c>
      <c r="H58" s="8">
        <f>IF(3&lt;=$H$8,IF($H$12=0,$C58,MIN($C58,$H$12))*IF($E58="",12,$E58)*$D58*(1+SAL_IDX)^2,0)</f>
        <v>0</v>
      </c>
      <c r="I58" s="8">
        <f>IF(4&lt;=$H$8,IF($H$12=0,$C58,MIN($C58,$H$12))*IF($E58="",12,$E58)*$D58*(1+SAL_IDX)^3,0)</f>
        <v>0</v>
      </c>
      <c r="J58" s="8">
        <f>IF(5&lt;=$H$8,IF($H$12=0,$C58,MIN($C58,$H$12))*IF($E58="",12,$E58)*$D58*(1+SAL_IDX)^4,0)</f>
        <v>0</v>
      </c>
      <c r="K58" s="8">
        <f>IF(6&lt;=$H$8,IF($H$12=0,$C58,MIN($C58,$H$12))*IF($E58="",12,$E58)*$D58*(1+SAL_IDX)^5,0)</f>
        <v>0</v>
      </c>
      <c r="L58" s="8">
        <f t="shared" si="15"/>
        <v>0</v>
      </c>
    </row>
    <row r="59" spans="2:12" ht="14.25" customHeight="1" x14ac:dyDescent="0.3">
      <c r="B59" s="20"/>
      <c r="C59" s="58"/>
      <c r="D59" s="37"/>
      <c r="E59" s="38">
        <v>12</v>
      </c>
      <c r="F59" s="8">
        <f>IF(1&lt;=$H$8,IF($H$12=0,$C59,MIN($C59,$H$12))*IF($E59="",12,$E59)*$D59*(1+SAL_IDX)^0,0)</f>
        <v>0</v>
      </c>
      <c r="G59" s="8">
        <f>IF(2&lt;=$H$8,IF($H$12=0,$C59,MIN($C59,$H$12))*IF($E59="",12,$E59)*$D59*(1+SAL_IDX)^1,0)</f>
        <v>0</v>
      </c>
      <c r="H59" s="8">
        <f>IF(3&lt;=$H$8,IF($H$12=0,$C59,MIN($C59,$H$12))*IF($E59="",12,$E59)*$D59*(1+SAL_IDX)^2,0)</f>
        <v>0</v>
      </c>
      <c r="I59" s="8">
        <f>IF(4&lt;=$H$8,IF($H$12=0,$C59,MIN($C59,$H$12))*IF($E59="",12,$E59)*$D59*(1+SAL_IDX)^3,0)</f>
        <v>0</v>
      </c>
      <c r="J59" s="8">
        <f>IF(5&lt;=$H$8,IF($H$12=0,$C59,MIN($C59,$H$12))*IF($E59="",12,$E59)*$D59*(1+SAL_IDX)^4,0)</f>
        <v>0</v>
      </c>
      <c r="K59" s="8">
        <f>IF(6&lt;=$H$8,IF($H$12=0,$C59,MIN($C59,$H$12))*IF($E59="",12,$E59)*$D59*(1+SAL_IDX)^5,0)</f>
        <v>0</v>
      </c>
      <c r="L59" s="8">
        <f t="shared" si="15"/>
        <v>0</v>
      </c>
    </row>
    <row r="60" spans="2:12" ht="14.25" customHeight="1" x14ac:dyDescent="0.3">
      <c r="B60" s="1" t="s">
        <v>51</v>
      </c>
      <c r="F60" s="8">
        <f t="shared" ref="F60:K60" si="16">SUM(F56:F59)</f>
        <v>0</v>
      </c>
      <c r="G60" s="8">
        <f t="shared" si="16"/>
        <v>0</v>
      </c>
      <c r="H60" s="8">
        <f t="shared" si="16"/>
        <v>0</v>
      </c>
      <c r="I60" s="8">
        <f t="shared" si="16"/>
        <v>0</v>
      </c>
      <c r="J60" s="8">
        <f t="shared" si="16"/>
        <v>0</v>
      </c>
      <c r="K60" s="8">
        <f t="shared" si="16"/>
        <v>0</v>
      </c>
      <c r="L60" s="8">
        <f t="shared" si="15"/>
        <v>0</v>
      </c>
    </row>
    <row r="61" spans="2:12" ht="14.25" customHeight="1" x14ac:dyDescent="0.3">
      <c r="B61" s="16" t="s">
        <v>52</v>
      </c>
      <c r="D61" s="61">
        <f>LKP_EXT</f>
        <v>0.47499999999999998</v>
      </c>
      <c r="F61" s="60">
        <f t="shared" ref="F61:K61" si="17">F60*(1+LKP_EXT)</f>
        <v>0</v>
      </c>
      <c r="G61" s="60">
        <f t="shared" si="17"/>
        <v>0</v>
      </c>
      <c r="H61" s="60">
        <f t="shared" si="17"/>
        <v>0</v>
      </c>
      <c r="I61" s="60">
        <f t="shared" si="17"/>
        <v>0</v>
      </c>
      <c r="J61" s="60">
        <f t="shared" si="17"/>
        <v>0</v>
      </c>
      <c r="K61" s="60">
        <f t="shared" si="17"/>
        <v>0</v>
      </c>
      <c r="L61" s="60">
        <f t="shared" si="15"/>
        <v>0</v>
      </c>
    </row>
    <row r="63" spans="2:12" ht="19.5" customHeight="1" x14ac:dyDescent="0.3">
      <c r="B63" s="83" t="s">
        <v>53</v>
      </c>
      <c r="C63" s="84"/>
      <c r="D63" s="84"/>
      <c r="E63" s="84"/>
      <c r="F63" s="84"/>
      <c r="G63" s="84"/>
      <c r="H63" s="84"/>
      <c r="I63" s="84"/>
      <c r="J63" s="84"/>
      <c r="K63" s="84"/>
      <c r="L63" s="84"/>
    </row>
    <row r="64" spans="2:12" ht="14.25" customHeight="1" x14ac:dyDescent="0.3">
      <c r="B64" s="1" t="s">
        <v>54</v>
      </c>
      <c r="F64" s="8">
        <f t="shared" ref="F64:K64" si="18">F33+F45+IF($C$55="Transferering",0,F61)</f>
        <v>0</v>
      </c>
      <c r="G64" s="8">
        <f t="shared" si="18"/>
        <v>0</v>
      </c>
      <c r="H64" s="8">
        <f t="shared" si="18"/>
        <v>0</v>
      </c>
      <c r="I64" s="8">
        <f t="shared" si="18"/>
        <v>0</v>
      </c>
      <c r="J64" s="8">
        <f t="shared" si="18"/>
        <v>0</v>
      </c>
      <c r="K64" s="8">
        <f t="shared" si="18"/>
        <v>0</v>
      </c>
      <c r="L64" s="8">
        <f>SUM(F64:K64)</f>
        <v>0</v>
      </c>
    </row>
    <row r="65" spans="2:12" ht="14.25" customHeight="1" x14ac:dyDescent="0.3">
      <c r="B65" s="16" t="s">
        <v>55</v>
      </c>
      <c r="D65" s="61">
        <f>INDI_KI</f>
        <v>0.28989999999999999</v>
      </c>
      <c r="F65" s="60">
        <f t="shared" ref="F65:K65" si="19">F64*INDI_KI</f>
        <v>0</v>
      </c>
      <c r="G65" s="60">
        <f t="shared" si="19"/>
        <v>0</v>
      </c>
      <c r="H65" s="60">
        <f t="shared" si="19"/>
        <v>0</v>
      </c>
      <c r="I65" s="60">
        <f t="shared" si="19"/>
        <v>0</v>
      </c>
      <c r="J65" s="60">
        <f t="shared" si="19"/>
        <v>0</v>
      </c>
      <c r="K65" s="60">
        <f t="shared" si="19"/>
        <v>0</v>
      </c>
      <c r="L65" s="60">
        <f>SUM(F65:K65)</f>
        <v>0</v>
      </c>
    </row>
    <row r="67" spans="2:12" ht="21.75" customHeight="1" x14ac:dyDescent="0.3">
      <c r="B67" s="65" t="s">
        <v>56</v>
      </c>
      <c r="C67" s="66"/>
      <c r="D67" s="66"/>
      <c r="E67" s="66"/>
      <c r="F67" s="67">
        <f t="shared" ref="F67:K67" si="20">F33+F45+F53+F61+F65</f>
        <v>0</v>
      </c>
      <c r="G67" s="67">
        <f t="shared" si="20"/>
        <v>0</v>
      </c>
      <c r="H67" s="67">
        <f t="shared" si="20"/>
        <v>0</v>
      </c>
      <c r="I67" s="67">
        <f t="shared" si="20"/>
        <v>0</v>
      </c>
      <c r="J67" s="67">
        <f t="shared" si="20"/>
        <v>0</v>
      </c>
      <c r="K67" s="67">
        <f t="shared" si="20"/>
        <v>0</v>
      </c>
      <c r="L67" s="67">
        <f>SUM(F67:K67)</f>
        <v>0</v>
      </c>
    </row>
    <row r="69" spans="2:12" ht="19.5" customHeight="1" x14ac:dyDescent="0.3">
      <c r="B69" s="83" t="s">
        <v>57</v>
      </c>
      <c r="C69" s="84"/>
      <c r="D69" s="84"/>
      <c r="E69" s="84"/>
      <c r="F69" s="84"/>
      <c r="G69" s="84"/>
      <c r="H69" s="84"/>
      <c r="I69" s="84"/>
      <c r="J69" s="84"/>
      <c r="K69" s="84"/>
      <c r="L69" s="84"/>
    </row>
    <row r="70" spans="2:12" ht="14.25" customHeight="1" x14ac:dyDescent="0.3">
      <c r="B70" s="1" t="s">
        <v>58</v>
      </c>
      <c r="F70" s="8">
        <f t="shared" ref="F70:K70" si="21">IF($H$11="Direkta totalt",(F33+F45+F53+F61-F51),F64)*$C$12</f>
        <v>0</v>
      </c>
      <c r="G70" s="8">
        <f t="shared" si="21"/>
        <v>0</v>
      </c>
      <c r="H70" s="8">
        <f t="shared" si="21"/>
        <v>0</v>
      </c>
      <c r="I70" s="8">
        <f t="shared" si="21"/>
        <v>0</v>
      </c>
      <c r="J70" s="8">
        <f t="shared" si="21"/>
        <v>0</v>
      </c>
      <c r="K70" s="8">
        <f t="shared" si="21"/>
        <v>0</v>
      </c>
      <c r="L70" s="8">
        <f>SUM(F70:K70)</f>
        <v>0</v>
      </c>
    </row>
    <row r="71" spans="2:12" ht="14.25" customHeight="1" x14ac:dyDescent="0.3">
      <c r="B71" s="68" t="s">
        <v>59</v>
      </c>
      <c r="F71" s="69">
        <f t="shared" ref="F71:K71" si="22">F33+F45+F53+F61+F70</f>
        <v>0</v>
      </c>
      <c r="G71" s="69">
        <f t="shared" si="22"/>
        <v>0</v>
      </c>
      <c r="H71" s="69">
        <f t="shared" si="22"/>
        <v>0</v>
      </c>
      <c r="I71" s="69">
        <f t="shared" si="22"/>
        <v>0</v>
      </c>
      <c r="J71" s="69">
        <f t="shared" si="22"/>
        <v>0</v>
      </c>
      <c r="K71" s="69">
        <f t="shared" si="22"/>
        <v>0</v>
      </c>
      <c r="L71" s="69">
        <f>SUM(F71:K71)</f>
        <v>0</v>
      </c>
    </row>
    <row r="72" spans="2:12" ht="14.25" customHeight="1" x14ac:dyDescent="0.3">
      <c r="B72" s="16" t="s">
        <v>60</v>
      </c>
      <c r="F72" s="60">
        <f t="shared" ref="F72:K72" si="23">F67-F71</f>
        <v>0</v>
      </c>
      <c r="G72" s="60">
        <f t="shared" si="23"/>
        <v>0</v>
      </c>
      <c r="H72" s="60">
        <f t="shared" si="23"/>
        <v>0</v>
      </c>
      <c r="I72" s="60">
        <f t="shared" si="23"/>
        <v>0</v>
      </c>
      <c r="J72" s="60">
        <f t="shared" si="23"/>
        <v>0</v>
      </c>
      <c r="K72" s="60">
        <f t="shared" si="23"/>
        <v>0</v>
      </c>
      <c r="L72" s="60">
        <f>SUM(F72:K72)</f>
        <v>0</v>
      </c>
    </row>
    <row r="74" spans="2:12" ht="19.5" customHeight="1" x14ac:dyDescent="0.3">
      <c r="B74" s="83" t="s">
        <v>61</v>
      </c>
      <c r="C74" s="84"/>
      <c r="D74" s="84"/>
      <c r="E74" s="84"/>
      <c r="F74" s="84"/>
      <c r="G74" s="84"/>
      <c r="H74" s="84"/>
      <c r="I74" s="84"/>
      <c r="J74" s="84"/>
      <c r="K74" s="84"/>
      <c r="L74" s="84"/>
    </row>
    <row r="75" spans="2:12" ht="14.25" customHeight="1" x14ac:dyDescent="0.3">
      <c r="B75" s="16" t="s">
        <v>62</v>
      </c>
      <c r="F75" s="64"/>
      <c r="G75" s="64"/>
      <c r="H75" s="64"/>
      <c r="I75" s="64"/>
      <c r="J75" s="64"/>
      <c r="K75" s="64"/>
      <c r="L75" s="60">
        <f>SUM(F75:K75)</f>
        <v>0</v>
      </c>
    </row>
    <row r="76" spans="2:12" ht="14.25" customHeight="1" x14ac:dyDescent="0.3">
      <c r="B76" s="16" t="s">
        <v>63</v>
      </c>
      <c r="F76" s="60" t="str">
        <f t="shared" ref="F76:L76" si="24">IF($L$75=0,"",F75-F71)</f>
        <v/>
      </c>
      <c r="G76" s="60" t="str">
        <f t="shared" si="24"/>
        <v/>
      </c>
      <c r="H76" s="60" t="str">
        <f t="shared" si="24"/>
        <v/>
      </c>
      <c r="I76" s="60" t="str">
        <f t="shared" si="24"/>
        <v/>
      </c>
      <c r="J76" s="60" t="str">
        <f t="shared" si="24"/>
        <v/>
      </c>
      <c r="K76" s="60" t="str">
        <f t="shared" si="24"/>
        <v/>
      </c>
      <c r="L76" s="60" t="str">
        <f t="shared" si="24"/>
        <v/>
      </c>
    </row>
    <row r="78" spans="2:12" ht="14.25" customHeight="1" x14ac:dyDescent="0.3">
      <c r="B78" s="94" t="s">
        <v>64</v>
      </c>
      <c r="C78" s="84"/>
      <c r="D78" s="84"/>
      <c r="E78" s="84"/>
      <c r="F78" s="84"/>
      <c r="G78" s="84"/>
      <c r="H78" s="84"/>
      <c r="I78" s="84"/>
      <c r="J78" s="84"/>
      <c r="K78" s="84"/>
      <c r="L78" s="84"/>
    </row>
  </sheetData>
  <sheetProtection sheet="1" formatCells="0" formatColumns="0" formatRows="0" insertHyperlinks="0" sort="0" autoFilter="0"/>
  <mergeCells count="23">
    <mergeCell ref="B1:L1"/>
    <mergeCell ref="C14:L14"/>
    <mergeCell ref="C5:L5"/>
    <mergeCell ref="H11:L11"/>
    <mergeCell ref="B78:L78"/>
    <mergeCell ref="B69:L69"/>
    <mergeCell ref="B10:L10"/>
    <mergeCell ref="B74:L74"/>
    <mergeCell ref="B36:L36"/>
    <mergeCell ref="B63:L63"/>
    <mergeCell ref="B2:L2"/>
    <mergeCell ref="G55:L55"/>
    <mergeCell ref="C6:L6"/>
    <mergeCell ref="C7:E7"/>
    <mergeCell ref="B17:L17"/>
    <mergeCell ref="B35:L35"/>
    <mergeCell ref="B4:L4"/>
    <mergeCell ref="B26:L26"/>
    <mergeCell ref="C55:E55"/>
    <mergeCell ref="B54:L54"/>
    <mergeCell ref="B46:L46"/>
    <mergeCell ref="C11:E11"/>
    <mergeCell ref="C8:E8"/>
  </mergeCells>
  <conditionalFormatting sqref="F18:L25 F27:L30 F37:L44 F47:L52 F56:L59 F75:L75">
    <cfRule type="expression" dxfId="23" priority="5">
      <formula>F$16=""</formula>
    </cfRule>
  </conditionalFormatting>
  <conditionalFormatting sqref="F72:L72">
    <cfRule type="cellIs" dxfId="22" priority="2" operator="greaterThan">
      <formula>0.5</formula>
    </cfRule>
  </conditionalFormatting>
  <conditionalFormatting sqref="F76:L76">
    <cfRule type="cellIs" dxfId="21" priority="3" operator="lessThan">
      <formula>-0.5</formula>
    </cfRule>
    <cfRule type="cellIs" dxfId="20" priority="4" operator="greaterThan">
      <formula>0.5</formula>
    </cfRule>
  </conditionalFormatting>
  <dataValidations count="4">
    <dataValidation type="list" allowBlank="1" sqref="C7" xr:uid="{00000000-0002-0000-0800-000000000000}">
      <formula1>INST_LIST</formula1>
      <formula2>0</formula2>
    </dataValidation>
    <dataValidation type="list" allowBlank="1" sqref="C27:C30" xr:uid="{00000000-0002-0000-0800-000001000000}">
      <formula1>DR_KAT</formula1>
      <formula2>0</formula2>
    </dataValidation>
    <dataValidation type="list" sqref="C55" xr:uid="{00000000-0002-0000-0800-000002000000}">
      <formula1>"Konsultkostnad,Transferering"</formula1>
      <formula2>0</formula2>
    </dataValidation>
    <dataValidation type="whole" errorTitle="Ogiltigt antal år" error="Ange ett heltal mellan 1 och 6." sqref="H8" xr:uid="{00000000-0002-0000-0800-000003000000}">
      <formula1>1</formula1>
      <formula2>6</formula2>
    </dataValidation>
  </dataValidations>
  <pageMargins left="0.75" right="0.75" top="1" bottom="1" header="0.511811023622047" footer="0.511811023622047"/>
  <pageSetup fitToHeight="0" orientation="landscape" horizontalDpi="300" verticalDpi="300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78"/>
  <sheetViews>
    <sheetView showGridLines="0" zoomScaleNormal="100" workbookViewId="0"/>
  </sheetViews>
  <sheetFormatPr defaultColWidth="8.6640625" defaultRowHeight="14.4" x14ac:dyDescent="0.3"/>
  <cols>
    <col min="1" max="1" width="2.44140625" customWidth="1"/>
    <col min="2" max="2" width="38" customWidth="1"/>
    <col min="3" max="3" width="13" customWidth="1"/>
    <col min="4" max="4" width="8" customWidth="1"/>
    <col min="5" max="5" width="9" customWidth="1"/>
    <col min="6" max="10" width="12" customWidth="1"/>
    <col min="11" max="11" width="14" customWidth="1"/>
  </cols>
  <sheetData>
    <row r="1" spans="1:12" ht="27.75" customHeight="1" x14ac:dyDescent="0.3">
      <c r="A1" s="48" t="s">
        <v>85</v>
      </c>
      <c r="B1" s="92" t="s">
        <v>203</v>
      </c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ht="14.25" customHeight="1" x14ac:dyDescent="0.3">
      <c r="B2" s="95" t="s">
        <v>2</v>
      </c>
      <c r="C2" s="84"/>
      <c r="D2" s="84"/>
      <c r="E2" s="84"/>
      <c r="F2" s="84"/>
      <c r="G2" s="84"/>
      <c r="H2" s="84"/>
      <c r="I2" s="84"/>
      <c r="J2" s="84"/>
      <c r="K2" s="84"/>
      <c r="L2" s="84"/>
    </row>
    <row r="4" spans="1:12" ht="19.5" customHeight="1" x14ac:dyDescent="0.3">
      <c r="B4" s="83" t="s">
        <v>3</v>
      </c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2" ht="14.25" customHeight="1" x14ac:dyDescent="0.3">
      <c r="B5" s="16" t="s">
        <v>4</v>
      </c>
      <c r="C5" s="90"/>
      <c r="D5" s="91"/>
      <c r="E5" s="91"/>
      <c r="F5" s="91"/>
      <c r="G5" s="91"/>
      <c r="H5" s="91"/>
      <c r="I5" s="91"/>
      <c r="J5" s="91"/>
      <c r="K5" s="91"/>
      <c r="L5" s="91"/>
    </row>
    <row r="6" spans="1:12" ht="14.25" customHeight="1" x14ac:dyDescent="0.3">
      <c r="B6" s="16" t="s">
        <v>5</v>
      </c>
      <c r="C6" s="90"/>
      <c r="D6" s="91"/>
      <c r="E6" s="91"/>
      <c r="F6" s="91"/>
      <c r="G6" s="91"/>
      <c r="H6" s="91"/>
      <c r="I6" s="91"/>
      <c r="J6" s="91"/>
      <c r="K6" s="91"/>
      <c r="L6" s="91"/>
    </row>
    <row r="7" spans="1:12" ht="14.25" customHeight="1" x14ac:dyDescent="0.3">
      <c r="B7" s="16" t="s">
        <v>6</v>
      </c>
      <c r="C7" s="90" t="s">
        <v>7</v>
      </c>
      <c r="D7" s="91"/>
      <c r="E7" s="91"/>
      <c r="F7" s="49" t="s">
        <v>8</v>
      </c>
      <c r="H7" s="38">
        <v>2026</v>
      </c>
    </row>
    <row r="8" spans="1:12" ht="14.25" customHeight="1" x14ac:dyDescent="0.3">
      <c r="B8" s="16" t="s">
        <v>9</v>
      </c>
      <c r="C8" s="90"/>
      <c r="D8" s="91"/>
      <c r="E8" s="91"/>
      <c r="F8" s="49" t="s">
        <v>10</v>
      </c>
      <c r="H8" s="38">
        <v>4</v>
      </c>
    </row>
    <row r="10" spans="1:12" ht="19.5" customHeight="1" x14ac:dyDescent="0.3">
      <c r="B10" s="83" t="s">
        <v>11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</row>
    <row r="11" spans="1:12" ht="14.25" customHeight="1" x14ac:dyDescent="0.3">
      <c r="B11" s="16" t="s">
        <v>12</v>
      </c>
      <c r="C11" s="89" t="str">
        <f>IFERROR(VLOOKUP($A$1,RULES,2,FALSE()),"")</f>
        <v>Full kostnad (SUHF)</v>
      </c>
      <c r="D11" s="84"/>
      <c r="E11" s="84"/>
      <c r="F11" s="49" t="s">
        <v>13</v>
      </c>
      <c r="H11" s="89" t="str">
        <f>IFERROR(VLOOKUP($A$1,RULES,4,FALSE()),"INDI-bas")</f>
        <v>INDI-bas</v>
      </c>
      <c r="I11" s="84"/>
      <c r="J11" s="84"/>
      <c r="K11" s="84"/>
      <c r="L11" s="84"/>
    </row>
    <row r="12" spans="1:12" ht="14.25" customHeight="1" x14ac:dyDescent="0.3">
      <c r="B12" s="16" t="s">
        <v>14</v>
      </c>
      <c r="C12" s="50">
        <f>IFERROR(VLOOKUP($A$1,RULES,3,FALSE()),INDI_KI)</f>
        <v>0.28989999999999999</v>
      </c>
      <c r="F12" s="49" t="s">
        <v>15</v>
      </c>
      <c r="H12" s="51">
        <f>IFERROR(VLOOKUP($A$1,RULES,5,FALSE()),0)</f>
        <v>0</v>
      </c>
    </row>
    <row r="13" spans="1:12" ht="14.25" customHeight="1" x14ac:dyDescent="0.3">
      <c r="B13" s="16" t="s">
        <v>16</v>
      </c>
      <c r="C13" s="52">
        <f>IFERROR(VLOOKUP($A$1,RULES,6,FALSE()),0)</f>
        <v>0</v>
      </c>
      <c r="F13" s="49" t="s">
        <v>17</v>
      </c>
      <c r="H13" s="53">
        <f>IFERROR(VLOOKUP($A$1,RULES,7,FALSE()),"")</f>
        <v>3</v>
      </c>
    </row>
    <row r="14" spans="1:12" ht="45.75" customHeight="1" x14ac:dyDescent="0.3">
      <c r="B14" s="54" t="s">
        <v>18</v>
      </c>
      <c r="C14" s="93" t="str">
        <f>IFERROR(VLOOKUP($A$1,RULES,8,FALSE()),"")</f>
        <v>American Dental Society of Sweden. Mindre forskningsanslag. Kontrollera finansiärens OH-ersättning för utlysningen och ange den i kolumn D. Använd raden Beviljat/sökt anslag för fast takbelopp.</v>
      </c>
      <c r="D14" s="84"/>
      <c r="E14" s="84"/>
      <c r="F14" s="84"/>
      <c r="G14" s="84"/>
      <c r="H14" s="84"/>
      <c r="I14" s="84"/>
      <c r="J14" s="84"/>
      <c r="K14" s="84"/>
      <c r="L14" s="84"/>
    </row>
    <row r="16" spans="1:12" ht="14.25" customHeight="1" x14ac:dyDescent="0.3">
      <c r="B16" s="55" t="s">
        <v>19</v>
      </c>
      <c r="C16" s="56" t="s">
        <v>20</v>
      </c>
      <c r="D16" s="56" t="s">
        <v>21</v>
      </c>
      <c r="E16" s="56" t="s">
        <v>22</v>
      </c>
      <c r="F16" s="57">
        <f>IF(1&lt;=$H$8,$H$7+0,"")</f>
        <v>2026</v>
      </c>
      <c r="G16" s="57">
        <f>IF(2&lt;=$H$8,$H$7+1,"")</f>
        <v>2027</v>
      </c>
      <c r="H16" s="57">
        <f>IF(3&lt;=$H$8,$H$7+2,"")</f>
        <v>2028</v>
      </c>
      <c r="I16" s="57">
        <f>IF(4&lt;=$H$8,$H$7+3,"")</f>
        <v>2029</v>
      </c>
      <c r="J16" s="57" t="str">
        <f>IF(5&lt;=$H$8,$H$7+4,"")</f>
        <v/>
      </c>
      <c r="K16" s="57" t="str">
        <f>IF(6&lt;=$H$8,$H$7+5,"")</f>
        <v/>
      </c>
      <c r="L16" s="56" t="s">
        <v>23</v>
      </c>
    </row>
    <row r="17" spans="2:12" ht="14.25" customHeight="1" x14ac:dyDescent="0.3">
      <c r="B17" s="85" t="s">
        <v>24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</row>
    <row r="18" spans="2:12" ht="14.25" customHeight="1" x14ac:dyDescent="0.3">
      <c r="B18" s="20"/>
      <c r="C18" s="58"/>
      <c r="D18" s="37"/>
      <c r="E18" s="38">
        <v>12</v>
      </c>
      <c r="F18" s="8">
        <f t="shared" ref="F18:F25" si="0">IF(1&lt;=$H$8,IF($H$12=0,$C18,MIN($C18,$H$12))*IF($E18="",12,$E18)*$D18*(1+SAL_IDX)^0,0)</f>
        <v>0</v>
      </c>
      <c r="G18" s="8">
        <f t="shared" ref="G18:G25" si="1">IF(2&lt;=$H$8,IF($H$12=0,$C18,MIN($C18,$H$12))*IF($E18="",12,$E18)*$D18*(1+SAL_IDX)^1,0)</f>
        <v>0</v>
      </c>
      <c r="H18" s="8">
        <f t="shared" ref="H18:H25" si="2">IF(3&lt;=$H$8,IF($H$12=0,$C18,MIN($C18,$H$12))*IF($E18="",12,$E18)*$D18*(1+SAL_IDX)^2,0)</f>
        <v>0</v>
      </c>
      <c r="I18" s="8">
        <f t="shared" ref="I18:I25" si="3">IF(4&lt;=$H$8,IF($H$12=0,$C18,MIN($C18,$H$12))*IF($E18="",12,$E18)*$D18*(1+SAL_IDX)^3,0)</f>
        <v>0</v>
      </c>
      <c r="J18" s="8">
        <f t="shared" ref="J18:J25" si="4">IF(5&lt;=$H$8,IF($H$12=0,$C18,MIN($C18,$H$12))*IF($E18="",12,$E18)*$D18*(1+SAL_IDX)^4,0)</f>
        <v>0</v>
      </c>
      <c r="K18" s="8">
        <f t="shared" ref="K18:K25" si="5">IF(6&lt;=$H$8,IF($H$12=0,$C18,MIN($C18,$H$12))*IF($E18="",12,$E18)*$D18*(1+SAL_IDX)^5,0)</f>
        <v>0</v>
      </c>
      <c r="L18" s="8">
        <f t="shared" ref="L18:L25" si="6">SUM(F18:K18)</f>
        <v>0</v>
      </c>
    </row>
    <row r="19" spans="2:12" ht="14.25" customHeight="1" x14ac:dyDescent="0.3">
      <c r="B19" s="20"/>
      <c r="C19" s="58"/>
      <c r="D19" s="37"/>
      <c r="E19" s="38">
        <v>12</v>
      </c>
      <c r="F19" s="8">
        <f t="shared" si="0"/>
        <v>0</v>
      </c>
      <c r="G19" s="8">
        <f t="shared" si="1"/>
        <v>0</v>
      </c>
      <c r="H19" s="8">
        <f t="shared" si="2"/>
        <v>0</v>
      </c>
      <c r="I19" s="8">
        <f t="shared" si="3"/>
        <v>0</v>
      </c>
      <c r="J19" s="8">
        <f t="shared" si="4"/>
        <v>0</v>
      </c>
      <c r="K19" s="8">
        <f t="shared" si="5"/>
        <v>0</v>
      </c>
      <c r="L19" s="8">
        <f t="shared" si="6"/>
        <v>0</v>
      </c>
    </row>
    <row r="20" spans="2:12" ht="14.25" customHeight="1" x14ac:dyDescent="0.3">
      <c r="B20" s="20"/>
      <c r="C20" s="58"/>
      <c r="D20" s="37"/>
      <c r="E20" s="38">
        <v>12</v>
      </c>
      <c r="F20" s="8">
        <f t="shared" si="0"/>
        <v>0</v>
      </c>
      <c r="G20" s="8">
        <f t="shared" si="1"/>
        <v>0</v>
      </c>
      <c r="H20" s="8">
        <f t="shared" si="2"/>
        <v>0</v>
      </c>
      <c r="I20" s="8">
        <f t="shared" si="3"/>
        <v>0</v>
      </c>
      <c r="J20" s="8">
        <f t="shared" si="4"/>
        <v>0</v>
      </c>
      <c r="K20" s="8">
        <f t="shared" si="5"/>
        <v>0</v>
      </c>
      <c r="L20" s="8">
        <f t="shared" si="6"/>
        <v>0</v>
      </c>
    </row>
    <row r="21" spans="2:12" ht="14.25" customHeight="1" x14ac:dyDescent="0.3">
      <c r="B21" s="20"/>
      <c r="C21" s="58"/>
      <c r="D21" s="37"/>
      <c r="E21" s="38">
        <v>12</v>
      </c>
      <c r="F21" s="8">
        <f t="shared" si="0"/>
        <v>0</v>
      </c>
      <c r="G21" s="8">
        <f t="shared" si="1"/>
        <v>0</v>
      </c>
      <c r="H21" s="8">
        <f t="shared" si="2"/>
        <v>0</v>
      </c>
      <c r="I21" s="8">
        <f t="shared" si="3"/>
        <v>0</v>
      </c>
      <c r="J21" s="8">
        <f t="shared" si="4"/>
        <v>0</v>
      </c>
      <c r="K21" s="8">
        <f t="shared" si="5"/>
        <v>0</v>
      </c>
      <c r="L21" s="8">
        <f t="shared" si="6"/>
        <v>0</v>
      </c>
    </row>
    <row r="22" spans="2:12" ht="14.25" customHeight="1" x14ac:dyDescent="0.3">
      <c r="B22" s="20"/>
      <c r="C22" s="58"/>
      <c r="D22" s="37"/>
      <c r="E22" s="38">
        <v>12</v>
      </c>
      <c r="F22" s="8">
        <f t="shared" si="0"/>
        <v>0</v>
      </c>
      <c r="G22" s="8">
        <f t="shared" si="1"/>
        <v>0</v>
      </c>
      <c r="H22" s="8">
        <f t="shared" si="2"/>
        <v>0</v>
      </c>
      <c r="I22" s="8">
        <f t="shared" si="3"/>
        <v>0</v>
      </c>
      <c r="J22" s="8">
        <f t="shared" si="4"/>
        <v>0</v>
      </c>
      <c r="K22" s="8">
        <f t="shared" si="5"/>
        <v>0</v>
      </c>
      <c r="L22" s="8">
        <f t="shared" si="6"/>
        <v>0</v>
      </c>
    </row>
    <row r="23" spans="2:12" ht="14.25" customHeight="1" x14ac:dyDescent="0.3">
      <c r="B23" s="20"/>
      <c r="C23" s="58"/>
      <c r="D23" s="37"/>
      <c r="E23" s="38">
        <v>12</v>
      </c>
      <c r="F23" s="8">
        <f t="shared" si="0"/>
        <v>0</v>
      </c>
      <c r="G23" s="8">
        <f t="shared" si="1"/>
        <v>0</v>
      </c>
      <c r="H23" s="8">
        <f t="shared" si="2"/>
        <v>0</v>
      </c>
      <c r="I23" s="8">
        <f t="shared" si="3"/>
        <v>0</v>
      </c>
      <c r="J23" s="8">
        <f t="shared" si="4"/>
        <v>0</v>
      </c>
      <c r="K23" s="8">
        <f t="shared" si="5"/>
        <v>0</v>
      </c>
      <c r="L23" s="8">
        <f t="shared" si="6"/>
        <v>0</v>
      </c>
    </row>
    <row r="24" spans="2:12" ht="14.25" customHeight="1" x14ac:dyDescent="0.3">
      <c r="B24" s="20"/>
      <c r="C24" s="58"/>
      <c r="D24" s="37"/>
      <c r="E24" s="38">
        <v>12</v>
      </c>
      <c r="F24" s="8">
        <f t="shared" si="0"/>
        <v>0</v>
      </c>
      <c r="G24" s="8">
        <f t="shared" si="1"/>
        <v>0</v>
      </c>
      <c r="H24" s="8">
        <f t="shared" si="2"/>
        <v>0</v>
      </c>
      <c r="I24" s="8">
        <f t="shared" si="3"/>
        <v>0</v>
      </c>
      <c r="J24" s="8">
        <f t="shared" si="4"/>
        <v>0</v>
      </c>
      <c r="K24" s="8">
        <f t="shared" si="5"/>
        <v>0</v>
      </c>
      <c r="L24" s="8">
        <f t="shared" si="6"/>
        <v>0</v>
      </c>
    </row>
    <row r="25" spans="2:12" ht="14.25" customHeight="1" x14ac:dyDescent="0.3">
      <c r="B25" s="20"/>
      <c r="C25" s="58"/>
      <c r="D25" s="37"/>
      <c r="E25" s="38">
        <v>12</v>
      </c>
      <c r="F25" s="8">
        <f t="shared" si="0"/>
        <v>0</v>
      </c>
      <c r="G25" s="8">
        <f t="shared" si="1"/>
        <v>0</v>
      </c>
      <c r="H25" s="8">
        <f t="shared" si="2"/>
        <v>0</v>
      </c>
      <c r="I25" s="8">
        <f t="shared" si="3"/>
        <v>0</v>
      </c>
      <c r="J25" s="8">
        <f t="shared" si="4"/>
        <v>0</v>
      </c>
      <c r="K25" s="8">
        <f t="shared" si="5"/>
        <v>0</v>
      </c>
      <c r="L25" s="8">
        <f t="shared" si="6"/>
        <v>0</v>
      </c>
    </row>
    <row r="26" spans="2:12" ht="14.25" customHeight="1" x14ac:dyDescent="0.3">
      <c r="B26" s="85" t="s">
        <v>25</v>
      </c>
      <c r="C26" s="84"/>
      <c r="D26" s="84"/>
      <c r="E26" s="84"/>
      <c r="F26" s="84"/>
      <c r="G26" s="84"/>
      <c r="H26" s="84"/>
      <c r="I26" s="84"/>
      <c r="J26" s="84"/>
      <c r="K26" s="84"/>
      <c r="L26" s="84"/>
    </row>
    <row r="27" spans="2:12" ht="14.25" customHeight="1" x14ac:dyDescent="0.3">
      <c r="B27" s="20"/>
      <c r="C27" s="59"/>
      <c r="D27" s="37"/>
      <c r="E27" s="38">
        <v>12</v>
      </c>
      <c r="F27" s="8">
        <f>IFERROR(IF(AND(1&lt;=$H$8,$C27&lt;&gt;""),INDEX(DR_VAL,MIN(1,4),MATCH($C27,DR_KAT,0))*$D27*IF($E27="",12,$E27),0),0)</f>
        <v>0</v>
      </c>
      <c r="G27" s="8">
        <f>IFERROR(IF(AND(2&lt;=$H$8,$C27&lt;&gt;""),INDEX(DR_VAL,MIN(2,4),MATCH($C27,DR_KAT,0))*$D27*IF($E27="",12,$E27),0),0)</f>
        <v>0</v>
      </c>
      <c r="H27" s="8">
        <f>IFERROR(IF(AND(3&lt;=$H$8,$C27&lt;&gt;""),INDEX(DR_VAL,MIN(3,4),MATCH($C27,DR_KAT,0))*$D27*IF($E27="",12,$E27),0),0)</f>
        <v>0</v>
      </c>
      <c r="I27" s="8">
        <f>IFERROR(IF(AND(4&lt;=$H$8,$C27&lt;&gt;""),INDEX(DR_VAL,MIN(4,4),MATCH($C27,DR_KAT,0))*$D27*IF($E27="",12,$E27),0),0)</f>
        <v>0</v>
      </c>
      <c r="J27" s="8">
        <f>IFERROR(IF(AND(5&lt;=$H$8,$C27&lt;&gt;""),INDEX(DR_VAL,MIN(5,4),MATCH($C27,DR_KAT,0))*$D27*IF($E27="",12,$E27),0),0)</f>
        <v>0</v>
      </c>
      <c r="K27" s="8">
        <f>IFERROR(IF(AND(6&lt;=$H$8,$C27&lt;&gt;""),INDEX(DR_VAL,MIN(6,4),MATCH($C27,DR_KAT,0))*$D27*IF($E27="",12,$E27),0),0)</f>
        <v>0</v>
      </c>
      <c r="L27" s="8">
        <f t="shared" ref="L27:L33" si="7">SUM(F27:K27)</f>
        <v>0</v>
      </c>
    </row>
    <row r="28" spans="2:12" ht="14.25" customHeight="1" x14ac:dyDescent="0.3">
      <c r="B28" s="20"/>
      <c r="C28" s="59"/>
      <c r="D28" s="37"/>
      <c r="E28" s="38">
        <v>12</v>
      </c>
      <c r="F28" s="8">
        <f>IFERROR(IF(AND(1&lt;=$H$8,$C28&lt;&gt;""),INDEX(DR_VAL,MIN(1,4),MATCH($C28,DR_KAT,0))*$D28*IF($E28="",12,$E28),0),0)</f>
        <v>0</v>
      </c>
      <c r="G28" s="8">
        <f>IFERROR(IF(AND(2&lt;=$H$8,$C28&lt;&gt;""),INDEX(DR_VAL,MIN(2,4),MATCH($C28,DR_KAT,0))*$D28*IF($E28="",12,$E28),0),0)</f>
        <v>0</v>
      </c>
      <c r="H28" s="8">
        <f>IFERROR(IF(AND(3&lt;=$H$8,$C28&lt;&gt;""),INDEX(DR_VAL,MIN(3,4),MATCH($C28,DR_KAT,0))*$D28*IF($E28="",12,$E28),0),0)</f>
        <v>0</v>
      </c>
      <c r="I28" s="8">
        <f>IFERROR(IF(AND(4&lt;=$H$8,$C28&lt;&gt;""),INDEX(DR_VAL,MIN(4,4),MATCH($C28,DR_KAT,0))*$D28*IF($E28="",12,$E28),0),0)</f>
        <v>0</v>
      </c>
      <c r="J28" s="8">
        <f>IFERROR(IF(AND(5&lt;=$H$8,$C28&lt;&gt;""),INDEX(DR_VAL,MIN(5,4),MATCH($C28,DR_KAT,0))*$D28*IF($E28="",12,$E28),0),0)</f>
        <v>0</v>
      </c>
      <c r="K28" s="8">
        <f>IFERROR(IF(AND(6&lt;=$H$8,$C28&lt;&gt;""),INDEX(DR_VAL,MIN(6,4),MATCH($C28,DR_KAT,0))*$D28*IF($E28="",12,$E28),0),0)</f>
        <v>0</v>
      </c>
      <c r="L28" s="8">
        <f t="shared" si="7"/>
        <v>0</v>
      </c>
    </row>
    <row r="29" spans="2:12" ht="14.25" customHeight="1" x14ac:dyDescent="0.3">
      <c r="B29" s="20"/>
      <c r="C29" s="59"/>
      <c r="D29" s="37"/>
      <c r="E29" s="38">
        <v>12</v>
      </c>
      <c r="F29" s="8">
        <f>IFERROR(IF(AND(1&lt;=$H$8,$C29&lt;&gt;""),INDEX(DR_VAL,MIN(1,4),MATCH($C29,DR_KAT,0))*$D29*IF($E29="",12,$E29),0),0)</f>
        <v>0</v>
      </c>
      <c r="G29" s="8">
        <f>IFERROR(IF(AND(2&lt;=$H$8,$C29&lt;&gt;""),INDEX(DR_VAL,MIN(2,4),MATCH($C29,DR_KAT,0))*$D29*IF($E29="",12,$E29),0),0)</f>
        <v>0</v>
      </c>
      <c r="H29" s="8">
        <f>IFERROR(IF(AND(3&lt;=$H$8,$C29&lt;&gt;""),INDEX(DR_VAL,MIN(3,4),MATCH($C29,DR_KAT,0))*$D29*IF($E29="",12,$E29),0),0)</f>
        <v>0</v>
      </c>
      <c r="I29" s="8">
        <f>IFERROR(IF(AND(4&lt;=$H$8,$C29&lt;&gt;""),INDEX(DR_VAL,MIN(4,4),MATCH($C29,DR_KAT,0))*$D29*IF($E29="",12,$E29),0),0)</f>
        <v>0</v>
      </c>
      <c r="J29" s="8">
        <f>IFERROR(IF(AND(5&lt;=$H$8,$C29&lt;&gt;""),INDEX(DR_VAL,MIN(5,4),MATCH($C29,DR_KAT,0))*$D29*IF($E29="",12,$E29),0),0)</f>
        <v>0</v>
      </c>
      <c r="K29" s="8">
        <f>IFERROR(IF(AND(6&lt;=$H$8,$C29&lt;&gt;""),INDEX(DR_VAL,MIN(6,4),MATCH($C29,DR_KAT,0))*$D29*IF($E29="",12,$E29),0),0)</f>
        <v>0</v>
      </c>
      <c r="L29" s="8">
        <f t="shared" si="7"/>
        <v>0</v>
      </c>
    </row>
    <row r="30" spans="2:12" ht="14.25" customHeight="1" x14ac:dyDescent="0.3">
      <c r="B30" s="20"/>
      <c r="C30" s="59"/>
      <c r="D30" s="37"/>
      <c r="E30" s="38">
        <v>12</v>
      </c>
      <c r="F30" s="8">
        <f>IFERROR(IF(AND(1&lt;=$H$8,$C30&lt;&gt;""),INDEX(DR_VAL,MIN(1,4),MATCH($C30,DR_KAT,0))*$D30*IF($E30="",12,$E30),0),0)</f>
        <v>0</v>
      </c>
      <c r="G30" s="8">
        <f>IFERROR(IF(AND(2&lt;=$H$8,$C30&lt;&gt;""),INDEX(DR_VAL,MIN(2,4),MATCH($C30,DR_KAT,0))*$D30*IF($E30="",12,$E30),0),0)</f>
        <v>0</v>
      </c>
      <c r="H30" s="8">
        <f>IFERROR(IF(AND(3&lt;=$H$8,$C30&lt;&gt;""),INDEX(DR_VAL,MIN(3,4),MATCH($C30,DR_KAT,0))*$D30*IF($E30="",12,$E30),0),0)</f>
        <v>0</v>
      </c>
      <c r="I30" s="8">
        <f>IFERROR(IF(AND(4&lt;=$H$8,$C30&lt;&gt;""),INDEX(DR_VAL,MIN(4,4),MATCH($C30,DR_KAT,0))*$D30*IF($E30="",12,$E30),0),0)</f>
        <v>0</v>
      </c>
      <c r="J30" s="8">
        <f>IFERROR(IF(AND(5&lt;=$H$8,$C30&lt;&gt;""),INDEX(DR_VAL,MIN(5,4),MATCH($C30,DR_KAT,0))*$D30*IF($E30="",12,$E30),0),0)</f>
        <v>0</v>
      </c>
      <c r="K30" s="8">
        <f>IFERROR(IF(AND(6&lt;=$H$8,$C30&lt;&gt;""),INDEX(DR_VAL,MIN(6,4),MATCH($C30,DR_KAT,0))*$D30*IF($E30="",12,$E30),0),0)</f>
        <v>0</v>
      </c>
      <c r="L30" s="8">
        <f t="shared" si="7"/>
        <v>0</v>
      </c>
    </row>
    <row r="31" spans="2:12" ht="14.25" customHeight="1" x14ac:dyDescent="0.3">
      <c r="B31" s="16" t="s">
        <v>26</v>
      </c>
      <c r="F31" s="60">
        <f t="shared" ref="F31:K31" si="8">SUM(F18:F25)+SUM(F27:F30)</f>
        <v>0</v>
      </c>
      <c r="G31" s="60">
        <f t="shared" si="8"/>
        <v>0</v>
      </c>
      <c r="H31" s="60">
        <f t="shared" si="8"/>
        <v>0</v>
      </c>
      <c r="I31" s="60">
        <f t="shared" si="8"/>
        <v>0</v>
      </c>
      <c r="J31" s="60">
        <f t="shared" si="8"/>
        <v>0</v>
      </c>
      <c r="K31" s="60">
        <f t="shared" si="8"/>
        <v>0</v>
      </c>
      <c r="L31" s="60">
        <f t="shared" si="7"/>
        <v>0</v>
      </c>
    </row>
    <row r="32" spans="2:12" ht="14.25" customHeight="1" x14ac:dyDescent="0.3">
      <c r="B32" s="1" t="s">
        <v>27</v>
      </c>
      <c r="D32" s="61">
        <f>LKP</f>
        <v>0.59859999999999991</v>
      </c>
      <c r="F32" s="8">
        <f t="shared" ref="F32:K32" si="9">F31*LKP</f>
        <v>0</v>
      </c>
      <c r="G32" s="8">
        <f t="shared" si="9"/>
        <v>0</v>
      </c>
      <c r="H32" s="8">
        <f t="shared" si="9"/>
        <v>0</v>
      </c>
      <c r="I32" s="8">
        <f t="shared" si="9"/>
        <v>0</v>
      </c>
      <c r="J32" s="8">
        <f t="shared" si="9"/>
        <v>0</v>
      </c>
      <c r="K32" s="8">
        <f t="shared" si="9"/>
        <v>0</v>
      </c>
      <c r="L32" s="8">
        <f t="shared" si="7"/>
        <v>0</v>
      </c>
    </row>
    <row r="33" spans="2:12" ht="14.25" customHeight="1" x14ac:dyDescent="0.3">
      <c r="B33" s="62" t="s">
        <v>28</v>
      </c>
      <c r="F33" s="63">
        <f t="shared" ref="F33:K33" si="10">F31+F32</f>
        <v>0</v>
      </c>
      <c r="G33" s="63">
        <f t="shared" si="10"/>
        <v>0</v>
      </c>
      <c r="H33" s="63">
        <f t="shared" si="10"/>
        <v>0</v>
      </c>
      <c r="I33" s="63">
        <f t="shared" si="10"/>
        <v>0</v>
      </c>
      <c r="J33" s="63">
        <f t="shared" si="10"/>
        <v>0</v>
      </c>
      <c r="K33" s="63">
        <f t="shared" si="10"/>
        <v>0</v>
      </c>
      <c r="L33" s="63">
        <f t="shared" si="7"/>
        <v>0</v>
      </c>
    </row>
    <row r="35" spans="2:12" ht="19.5" customHeight="1" x14ac:dyDescent="0.3">
      <c r="B35" s="83" t="s">
        <v>29</v>
      </c>
      <c r="C35" s="84"/>
      <c r="D35" s="84"/>
      <c r="E35" s="84"/>
      <c r="F35" s="84"/>
      <c r="G35" s="84"/>
      <c r="H35" s="84"/>
      <c r="I35" s="84"/>
      <c r="J35" s="84"/>
      <c r="K35" s="84"/>
      <c r="L35" s="84"/>
    </row>
    <row r="36" spans="2:12" ht="14.25" customHeight="1" x14ac:dyDescent="0.3">
      <c r="B36" s="85" t="s">
        <v>30</v>
      </c>
      <c r="C36" s="84"/>
      <c r="D36" s="84"/>
      <c r="E36" s="84"/>
      <c r="F36" s="84"/>
      <c r="G36" s="84"/>
      <c r="H36" s="84"/>
      <c r="I36" s="84"/>
      <c r="J36" s="84"/>
      <c r="K36" s="84"/>
      <c r="L36" s="84"/>
    </row>
    <row r="37" spans="2:12" ht="14.25" customHeight="1" x14ac:dyDescent="0.3">
      <c r="B37" s="20" t="s">
        <v>31</v>
      </c>
      <c r="F37" s="64"/>
      <c r="G37" s="64"/>
      <c r="H37" s="64"/>
      <c r="I37" s="64"/>
      <c r="J37" s="64"/>
      <c r="K37" s="64"/>
      <c r="L37" s="8">
        <f t="shared" ref="L37:L45" si="11">SUM(F37:K37)</f>
        <v>0</v>
      </c>
    </row>
    <row r="38" spans="2:12" ht="14.25" customHeight="1" x14ac:dyDescent="0.3">
      <c r="B38" s="20" t="s">
        <v>32</v>
      </c>
      <c r="F38" s="64"/>
      <c r="G38" s="64"/>
      <c r="H38" s="64"/>
      <c r="I38" s="64"/>
      <c r="J38" s="64"/>
      <c r="K38" s="64"/>
      <c r="L38" s="8">
        <f t="shared" si="11"/>
        <v>0</v>
      </c>
    </row>
    <row r="39" spans="2:12" ht="14.25" customHeight="1" x14ac:dyDescent="0.3">
      <c r="B39" s="20" t="s">
        <v>33</v>
      </c>
      <c r="F39" s="64"/>
      <c r="G39" s="64"/>
      <c r="H39" s="64"/>
      <c r="I39" s="64"/>
      <c r="J39" s="64"/>
      <c r="K39" s="64"/>
      <c r="L39" s="8">
        <f t="shared" si="11"/>
        <v>0</v>
      </c>
    </row>
    <row r="40" spans="2:12" ht="14.25" customHeight="1" x14ac:dyDescent="0.3">
      <c r="B40" s="20" t="s">
        <v>34</v>
      </c>
      <c r="F40" s="64"/>
      <c r="G40" s="64"/>
      <c r="H40" s="64"/>
      <c r="I40" s="64"/>
      <c r="J40" s="64"/>
      <c r="K40" s="64"/>
      <c r="L40" s="8">
        <f t="shared" si="11"/>
        <v>0</v>
      </c>
    </row>
    <row r="41" spans="2:12" ht="14.25" customHeight="1" x14ac:dyDescent="0.3">
      <c r="B41" s="20" t="s">
        <v>35</v>
      </c>
      <c r="F41" s="64"/>
      <c r="G41" s="64"/>
      <c r="H41" s="64"/>
      <c r="I41" s="64"/>
      <c r="J41" s="64"/>
      <c r="K41" s="64"/>
      <c r="L41" s="8">
        <f t="shared" si="11"/>
        <v>0</v>
      </c>
    </row>
    <row r="42" spans="2:12" ht="14.25" customHeight="1" x14ac:dyDescent="0.3">
      <c r="B42" s="20" t="s">
        <v>36</v>
      </c>
      <c r="F42" s="64"/>
      <c r="G42" s="64"/>
      <c r="H42" s="64"/>
      <c r="I42" s="64"/>
      <c r="J42" s="64"/>
      <c r="K42" s="64"/>
      <c r="L42" s="8">
        <f t="shared" si="11"/>
        <v>0</v>
      </c>
    </row>
    <row r="43" spans="2:12" ht="14.25" customHeight="1" x14ac:dyDescent="0.3">
      <c r="B43" s="20" t="s">
        <v>37</v>
      </c>
      <c r="F43" s="64"/>
      <c r="G43" s="64"/>
      <c r="H43" s="64"/>
      <c r="I43" s="64"/>
      <c r="J43" s="64"/>
      <c r="K43" s="64"/>
      <c r="L43" s="8">
        <f t="shared" si="11"/>
        <v>0</v>
      </c>
    </row>
    <row r="44" spans="2:12" ht="14.25" customHeight="1" x14ac:dyDescent="0.3">
      <c r="B44" s="20" t="s">
        <v>38</v>
      </c>
      <c r="F44" s="64"/>
      <c r="G44" s="64"/>
      <c r="H44" s="64"/>
      <c r="I44" s="64"/>
      <c r="J44" s="64"/>
      <c r="K44" s="64"/>
      <c r="L44" s="8">
        <f t="shared" si="11"/>
        <v>0</v>
      </c>
    </row>
    <row r="45" spans="2:12" ht="14.25" customHeight="1" x14ac:dyDescent="0.3">
      <c r="B45" s="16" t="s">
        <v>39</v>
      </c>
      <c r="F45" s="60">
        <f t="shared" ref="F45:K45" si="12">SUM(F37:F44)</f>
        <v>0</v>
      </c>
      <c r="G45" s="60">
        <f t="shared" si="12"/>
        <v>0</v>
      </c>
      <c r="H45" s="60">
        <f t="shared" si="12"/>
        <v>0</v>
      </c>
      <c r="I45" s="60">
        <f t="shared" si="12"/>
        <v>0</v>
      </c>
      <c r="J45" s="60">
        <f t="shared" si="12"/>
        <v>0</v>
      </c>
      <c r="K45" s="60">
        <f t="shared" si="12"/>
        <v>0</v>
      </c>
      <c r="L45" s="60">
        <f t="shared" si="11"/>
        <v>0</v>
      </c>
    </row>
    <row r="46" spans="2:12" ht="14.25" customHeight="1" x14ac:dyDescent="0.3">
      <c r="B46" s="85" t="s">
        <v>40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</row>
    <row r="47" spans="2:12" ht="14.25" customHeight="1" x14ac:dyDescent="0.3">
      <c r="B47" s="20" t="s">
        <v>41</v>
      </c>
      <c r="F47" s="64"/>
      <c r="G47" s="64"/>
      <c r="H47" s="64"/>
      <c r="I47" s="64"/>
      <c r="J47" s="64"/>
      <c r="K47" s="64"/>
      <c r="L47" s="8">
        <f t="shared" ref="L47:L53" si="13">SUM(F47:K47)</f>
        <v>0</v>
      </c>
    </row>
    <row r="48" spans="2:12" ht="14.25" customHeight="1" x14ac:dyDescent="0.3">
      <c r="B48" s="20" t="s">
        <v>42</v>
      </c>
      <c r="F48" s="64"/>
      <c r="G48" s="64"/>
      <c r="H48" s="64"/>
      <c r="I48" s="64"/>
      <c r="J48" s="64"/>
      <c r="K48" s="64"/>
      <c r="L48" s="8">
        <f t="shared" si="13"/>
        <v>0</v>
      </c>
    </row>
    <row r="49" spans="2:12" ht="14.25" customHeight="1" x14ac:dyDescent="0.3">
      <c r="B49" s="20" t="s">
        <v>43</v>
      </c>
      <c r="F49" s="64"/>
      <c r="G49" s="64"/>
      <c r="H49" s="64"/>
      <c r="I49" s="64"/>
      <c r="J49" s="64"/>
      <c r="K49" s="64"/>
      <c r="L49" s="8">
        <f t="shared" si="13"/>
        <v>0</v>
      </c>
    </row>
    <row r="50" spans="2:12" ht="14.25" customHeight="1" x14ac:dyDescent="0.3">
      <c r="B50" s="20" t="s">
        <v>44</v>
      </c>
      <c r="F50" s="64"/>
      <c r="G50" s="64"/>
      <c r="H50" s="64"/>
      <c r="I50" s="64"/>
      <c r="J50" s="64"/>
      <c r="K50" s="64"/>
      <c r="L50" s="8">
        <f t="shared" si="13"/>
        <v>0</v>
      </c>
    </row>
    <row r="51" spans="2:12" ht="14.25" customHeight="1" x14ac:dyDescent="0.3">
      <c r="B51" s="20" t="s">
        <v>45</v>
      </c>
      <c r="F51" s="64"/>
      <c r="G51" s="64"/>
      <c r="H51" s="64"/>
      <c r="I51" s="64"/>
      <c r="J51" s="64"/>
      <c r="K51" s="64"/>
      <c r="L51" s="8">
        <f t="shared" si="13"/>
        <v>0</v>
      </c>
    </row>
    <row r="52" spans="2:12" ht="14.25" customHeight="1" x14ac:dyDescent="0.3">
      <c r="B52" s="20" t="s">
        <v>46</v>
      </c>
      <c r="F52" s="64"/>
      <c r="G52" s="64"/>
      <c r="H52" s="64"/>
      <c r="I52" s="64"/>
      <c r="J52" s="64"/>
      <c r="K52" s="64"/>
      <c r="L52" s="8">
        <f t="shared" si="13"/>
        <v>0</v>
      </c>
    </row>
    <row r="53" spans="2:12" ht="14.25" customHeight="1" x14ac:dyDescent="0.3">
      <c r="B53" s="16" t="s">
        <v>47</v>
      </c>
      <c r="F53" s="60">
        <f t="shared" ref="F53:K53" si="14">SUM(F47:F52)</f>
        <v>0</v>
      </c>
      <c r="G53" s="60">
        <f t="shared" si="14"/>
        <v>0</v>
      </c>
      <c r="H53" s="60">
        <f t="shared" si="14"/>
        <v>0</v>
      </c>
      <c r="I53" s="60">
        <f t="shared" si="14"/>
        <v>0</v>
      </c>
      <c r="J53" s="60">
        <f t="shared" si="14"/>
        <v>0</v>
      </c>
      <c r="K53" s="60">
        <f t="shared" si="14"/>
        <v>0</v>
      </c>
      <c r="L53" s="60">
        <f t="shared" si="13"/>
        <v>0</v>
      </c>
    </row>
    <row r="54" spans="2:12" ht="14.25" customHeight="1" x14ac:dyDescent="0.3">
      <c r="B54" s="85" t="s">
        <v>48</v>
      </c>
      <c r="C54" s="84"/>
      <c r="D54" s="84"/>
      <c r="E54" s="84"/>
      <c r="F54" s="84"/>
      <c r="G54" s="84"/>
      <c r="H54" s="84"/>
      <c r="I54" s="84"/>
      <c r="J54" s="84"/>
      <c r="K54" s="84"/>
      <c r="L54" s="84"/>
    </row>
    <row r="55" spans="2:12" ht="14.25" customHeight="1" x14ac:dyDescent="0.3">
      <c r="B55" s="16" t="s">
        <v>49</v>
      </c>
      <c r="C55" s="86" t="s">
        <v>50</v>
      </c>
      <c r="D55" s="87"/>
      <c r="E55" s="88"/>
      <c r="G55" s="96" t="str">
        <f>IF($C$55="Transferering","→ ingår EJ i INDI-underlaget","→ ingår i INDI-underlaget")</f>
        <v>→ ingår i INDI-underlaget</v>
      </c>
      <c r="H55" s="84"/>
      <c r="I55" s="84"/>
      <c r="J55" s="84"/>
      <c r="K55" s="84"/>
      <c r="L55" s="84"/>
    </row>
    <row r="56" spans="2:12" ht="14.25" customHeight="1" x14ac:dyDescent="0.3">
      <c r="B56" s="20"/>
      <c r="C56" s="58"/>
      <c r="D56" s="37"/>
      <c r="E56" s="38">
        <v>12</v>
      </c>
      <c r="F56" s="8">
        <f>IF(1&lt;=$H$8,IF($H$12=0,$C56,MIN($C56,$H$12))*IF($E56="",12,$E56)*$D56*(1+SAL_IDX)^0,0)</f>
        <v>0</v>
      </c>
      <c r="G56" s="8">
        <f>IF(2&lt;=$H$8,IF($H$12=0,$C56,MIN($C56,$H$12))*IF($E56="",12,$E56)*$D56*(1+SAL_IDX)^1,0)</f>
        <v>0</v>
      </c>
      <c r="H56" s="8">
        <f>IF(3&lt;=$H$8,IF($H$12=0,$C56,MIN($C56,$H$12))*IF($E56="",12,$E56)*$D56*(1+SAL_IDX)^2,0)</f>
        <v>0</v>
      </c>
      <c r="I56" s="8">
        <f>IF(4&lt;=$H$8,IF($H$12=0,$C56,MIN($C56,$H$12))*IF($E56="",12,$E56)*$D56*(1+SAL_IDX)^3,0)</f>
        <v>0</v>
      </c>
      <c r="J56" s="8">
        <f>IF(5&lt;=$H$8,IF($H$12=0,$C56,MIN($C56,$H$12))*IF($E56="",12,$E56)*$D56*(1+SAL_IDX)^4,0)</f>
        <v>0</v>
      </c>
      <c r="K56" s="8">
        <f>IF(6&lt;=$H$8,IF($H$12=0,$C56,MIN($C56,$H$12))*IF($E56="",12,$E56)*$D56*(1+SAL_IDX)^5,0)</f>
        <v>0</v>
      </c>
      <c r="L56" s="8">
        <f t="shared" ref="L56:L61" si="15">SUM(F56:K56)</f>
        <v>0</v>
      </c>
    </row>
    <row r="57" spans="2:12" ht="14.25" customHeight="1" x14ac:dyDescent="0.3">
      <c r="B57" s="20"/>
      <c r="C57" s="58"/>
      <c r="D57" s="37"/>
      <c r="E57" s="38">
        <v>12</v>
      </c>
      <c r="F57" s="8">
        <f>IF(1&lt;=$H$8,IF($H$12=0,$C57,MIN($C57,$H$12))*IF($E57="",12,$E57)*$D57*(1+SAL_IDX)^0,0)</f>
        <v>0</v>
      </c>
      <c r="G57" s="8">
        <f>IF(2&lt;=$H$8,IF($H$12=0,$C57,MIN($C57,$H$12))*IF($E57="",12,$E57)*$D57*(1+SAL_IDX)^1,0)</f>
        <v>0</v>
      </c>
      <c r="H57" s="8">
        <f>IF(3&lt;=$H$8,IF($H$12=0,$C57,MIN($C57,$H$12))*IF($E57="",12,$E57)*$D57*(1+SAL_IDX)^2,0)</f>
        <v>0</v>
      </c>
      <c r="I57" s="8">
        <f>IF(4&lt;=$H$8,IF($H$12=0,$C57,MIN($C57,$H$12))*IF($E57="",12,$E57)*$D57*(1+SAL_IDX)^3,0)</f>
        <v>0</v>
      </c>
      <c r="J57" s="8">
        <f>IF(5&lt;=$H$8,IF($H$12=0,$C57,MIN($C57,$H$12))*IF($E57="",12,$E57)*$D57*(1+SAL_IDX)^4,0)</f>
        <v>0</v>
      </c>
      <c r="K57" s="8">
        <f>IF(6&lt;=$H$8,IF($H$12=0,$C57,MIN($C57,$H$12))*IF($E57="",12,$E57)*$D57*(1+SAL_IDX)^5,0)</f>
        <v>0</v>
      </c>
      <c r="L57" s="8">
        <f t="shared" si="15"/>
        <v>0</v>
      </c>
    </row>
    <row r="58" spans="2:12" ht="14.25" customHeight="1" x14ac:dyDescent="0.3">
      <c r="B58" s="20"/>
      <c r="C58" s="58"/>
      <c r="D58" s="37"/>
      <c r="E58" s="38">
        <v>12</v>
      </c>
      <c r="F58" s="8">
        <f>IF(1&lt;=$H$8,IF($H$12=0,$C58,MIN($C58,$H$12))*IF($E58="",12,$E58)*$D58*(1+SAL_IDX)^0,0)</f>
        <v>0</v>
      </c>
      <c r="G58" s="8">
        <f>IF(2&lt;=$H$8,IF($H$12=0,$C58,MIN($C58,$H$12))*IF($E58="",12,$E58)*$D58*(1+SAL_IDX)^1,0)</f>
        <v>0</v>
      </c>
      <c r="H58" s="8">
        <f>IF(3&lt;=$H$8,IF($H$12=0,$C58,MIN($C58,$H$12))*IF($E58="",12,$E58)*$D58*(1+SAL_IDX)^2,0)</f>
        <v>0</v>
      </c>
      <c r="I58" s="8">
        <f>IF(4&lt;=$H$8,IF($H$12=0,$C58,MIN($C58,$H$12))*IF($E58="",12,$E58)*$D58*(1+SAL_IDX)^3,0)</f>
        <v>0</v>
      </c>
      <c r="J58" s="8">
        <f>IF(5&lt;=$H$8,IF($H$12=0,$C58,MIN($C58,$H$12))*IF($E58="",12,$E58)*$D58*(1+SAL_IDX)^4,0)</f>
        <v>0</v>
      </c>
      <c r="K58" s="8">
        <f>IF(6&lt;=$H$8,IF($H$12=0,$C58,MIN($C58,$H$12))*IF($E58="",12,$E58)*$D58*(1+SAL_IDX)^5,0)</f>
        <v>0</v>
      </c>
      <c r="L58" s="8">
        <f t="shared" si="15"/>
        <v>0</v>
      </c>
    </row>
    <row r="59" spans="2:12" ht="14.25" customHeight="1" x14ac:dyDescent="0.3">
      <c r="B59" s="20"/>
      <c r="C59" s="58"/>
      <c r="D59" s="37"/>
      <c r="E59" s="38">
        <v>12</v>
      </c>
      <c r="F59" s="8">
        <f>IF(1&lt;=$H$8,IF($H$12=0,$C59,MIN($C59,$H$12))*IF($E59="",12,$E59)*$D59*(1+SAL_IDX)^0,0)</f>
        <v>0</v>
      </c>
      <c r="G59" s="8">
        <f>IF(2&lt;=$H$8,IF($H$12=0,$C59,MIN($C59,$H$12))*IF($E59="",12,$E59)*$D59*(1+SAL_IDX)^1,0)</f>
        <v>0</v>
      </c>
      <c r="H59" s="8">
        <f>IF(3&lt;=$H$8,IF($H$12=0,$C59,MIN($C59,$H$12))*IF($E59="",12,$E59)*$D59*(1+SAL_IDX)^2,0)</f>
        <v>0</v>
      </c>
      <c r="I59" s="8">
        <f>IF(4&lt;=$H$8,IF($H$12=0,$C59,MIN($C59,$H$12))*IF($E59="",12,$E59)*$D59*(1+SAL_IDX)^3,0)</f>
        <v>0</v>
      </c>
      <c r="J59" s="8">
        <f>IF(5&lt;=$H$8,IF($H$12=0,$C59,MIN($C59,$H$12))*IF($E59="",12,$E59)*$D59*(1+SAL_IDX)^4,0)</f>
        <v>0</v>
      </c>
      <c r="K59" s="8">
        <f>IF(6&lt;=$H$8,IF($H$12=0,$C59,MIN($C59,$H$12))*IF($E59="",12,$E59)*$D59*(1+SAL_IDX)^5,0)</f>
        <v>0</v>
      </c>
      <c r="L59" s="8">
        <f t="shared" si="15"/>
        <v>0</v>
      </c>
    </row>
    <row r="60" spans="2:12" ht="14.25" customHeight="1" x14ac:dyDescent="0.3">
      <c r="B60" s="1" t="s">
        <v>51</v>
      </c>
      <c r="F60" s="8">
        <f t="shared" ref="F60:K60" si="16">SUM(F56:F59)</f>
        <v>0</v>
      </c>
      <c r="G60" s="8">
        <f t="shared" si="16"/>
        <v>0</v>
      </c>
      <c r="H60" s="8">
        <f t="shared" si="16"/>
        <v>0</v>
      </c>
      <c r="I60" s="8">
        <f t="shared" si="16"/>
        <v>0</v>
      </c>
      <c r="J60" s="8">
        <f t="shared" si="16"/>
        <v>0</v>
      </c>
      <c r="K60" s="8">
        <f t="shared" si="16"/>
        <v>0</v>
      </c>
      <c r="L60" s="8">
        <f t="shared" si="15"/>
        <v>0</v>
      </c>
    </row>
    <row r="61" spans="2:12" ht="14.25" customHeight="1" x14ac:dyDescent="0.3">
      <c r="B61" s="16" t="s">
        <v>52</v>
      </c>
      <c r="D61" s="61">
        <f>LKP_EXT</f>
        <v>0.47499999999999998</v>
      </c>
      <c r="F61" s="60">
        <f t="shared" ref="F61:K61" si="17">F60*(1+LKP_EXT)</f>
        <v>0</v>
      </c>
      <c r="G61" s="60">
        <f t="shared" si="17"/>
        <v>0</v>
      </c>
      <c r="H61" s="60">
        <f t="shared" si="17"/>
        <v>0</v>
      </c>
      <c r="I61" s="60">
        <f t="shared" si="17"/>
        <v>0</v>
      </c>
      <c r="J61" s="60">
        <f t="shared" si="17"/>
        <v>0</v>
      </c>
      <c r="K61" s="60">
        <f t="shared" si="17"/>
        <v>0</v>
      </c>
      <c r="L61" s="60">
        <f t="shared" si="15"/>
        <v>0</v>
      </c>
    </row>
    <row r="63" spans="2:12" ht="19.5" customHeight="1" x14ac:dyDescent="0.3">
      <c r="B63" s="83" t="s">
        <v>53</v>
      </c>
      <c r="C63" s="84"/>
      <c r="D63" s="84"/>
      <c r="E63" s="84"/>
      <c r="F63" s="84"/>
      <c r="G63" s="84"/>
      <c r="H63" s="84"/>
      <c r="I63" s="84"/>
      <c r="J63" s="84"/>
      <c r="K63" s="84"/>
      <c r="L63" s="84"/>
    </row>
    <row r="64" spans="2:12" ht="14.25" customHeight="1" x14ac:dyDescent="0.3">
      <c r="B64" s="1" t="s">
        <v>54</v>
      </c>
      <c r="F64" s="8">
        <f t="shared" ref="F64:K64" si="18">F33+F45+IF($C$55="Transferering",0,F61)</f>
        <v>0</v>
      </c>
      <c r="G64" s="8">
        <f t="shared" si="18"/>
        <v>0</v>
      </c>
      <c r="H64" s="8">
        <f t="shared" si="18"/>
        <v>0</v>
      </c>
      <c r="I64" s="8">
        <f t="shared" si="18"/>
        <v>0</v>
      </c>
      <c r="J64" s="8">
        <f t="shared" si="18"/>
        <v>0</v>
      </c>
      <c r="K64" s="8">
        <f t="shared" si="18"/>
        <v>0</v>
      </c>
      <c r="L64" s="8">
        <f>SUM(F64:K64)</f>
        <v>0</v>
      </c>
    </row>
    <row r="65" spans="2:12" ht="14.25" customHeight="1" x14ac:dyDescent="0.3">
      <c r="B65" s="16" t="s">
        <v>55</v>
      </c>
      <c r="D65" s="61">
        <f>INDI_KI</f>
        <v>0.28989999999999999</v>
      </c>
      <c r="F65" s="60">
        <f t="shared" ref="F65:K65" si="19">F64*INDI_KI</f>
        <v>0</v>
      </c>
      <c r="G65" s="60">
        <f t="shared" si="19"/>
        <v>0</v>
      </c>
      <c r="H65" s="60">
        <f t="shared" si="19"/>
        <v>0</v>
      </c>
      <c r="I65" s="60">
        <f t="shared" si="19"/>
        <v>0</v>
      </c>
      <c r="J65" s="60">
        <f t="shared" si="19"/>
        <v>0</v>
      </c>
      <c r="K65" s="60">
        <f t="shared" si="19"/>
        <v>0</v>
      </c>
      <c r="L65" s="60">
        <f>SUM(F65:K65)</f>
        <v>0</v>
      </c>
    </row>
    <row r="67" spans="2:12" ht="21.75" customHeight="1" x14ac:dyDescent="0.3">
      <c r="B67" s="65" t="s">
        <v>56</v>
      </c>
      <c r="C67" s="66"/>
      <c r="D67" s="66"/>
      <c r="E67" s="66"/>
      <c r="F67" s="67">
        <f t="shared" ref="F67:K67" si="20">F33+F45+F53+F61+F65</f>
        <v>0</v>
      </c>
      <c r="G67" s="67">
        <f t="shared" si="20"/>
        <v>0</v>
      </c>
      <c r="H67" s="67">
        <f t="shared" si="20"/>
        <v>0</v>
      </c>
      <c r="I67" s="67">
        <f t="shared" si="20"/>
        <v>0</v>
      </c>
      <c r="J67" s="67">
        <f t="shared" si="20"/>
        <v>0</v>
      </c>
      <c r="K67" s="67">
        <f t="shared" si="20"/>
        <v>0</v>
      </c>
      <c r="L67" s="67">
        <f>SUM(F67:K67)</f>
        <v>0</v>
      </c>
    </row>
    <row r="69" spans="2:12" ht="19.5" customHeight="1" x14ac:dyDescent="0.3">
      <c r="B69" s="83" t="s">
        <v>57</v>
      </c>
      <c r="C69" s="84"/>
      <c r="D69" s="84"/>
      <c r="E69" s="84"/>
      <c r="F69" s="84"/>
      <c r="G69" s="84"/>
      <c r="H69" s="84"/>
      <c r="I69" s="84"/>
      <c r="J69" s="84"/>
      <c r="K69" s="84"/>
      <c r="L69" s="84"/>
    </row>
    <row r="70" spans="2:12" ht="14.25" customHeight="1" x14ac:dyDescent="0.3">
      <c r="B70" s="1" t="s">
        <v>58</v>
      </c>
      <c r="F70" s="8">
        <f t="shared" ref="F70:K70" si="21">IF($H$11="Direkta totalt",(F33+F45+F53+F61-F51),F64)*$C$12</f>
        <v>0</v>
      </c>
      <c r="G70" s="8">
        <f t="shared" si="21"/>
        <v>0</v>
      </c>
      <c r="H70" s="8">
        <f t="shared" si="21"/>
        <v>0</v>
      </c>
      <c r="I70" s="8">
        <f t="shared" si="21"/>
        <v>0</v>
      </c>
      <c r="J70" s="8">
        <f t="shared" si="21"/>
        <v>0</v>
      </c>
      <c r="K70" s="8">
        <f t="shared" si="21"/>
        <v>0</v>
      </c>
      <c r="L70" s="8">
        <f>SUM(F70:K70)</f>
        <v>0</v>
      </c>
    </row>
    <row r="71" spans="2:12" ht="14.25" customHeight="1" x14ac:dyDescent="0.3">
      <c r="B71" s="68" t="s">
        <v>59</v>
      </c>
      <c r="F71" s="69">
        <f t="shared" ref="F71:K71" si="22">F33+F45+F53+F61+F70</f>
        <v>0</v>
      </c>
      <c r="G71" s="69">
        <f t="shared" si="22"/>
        <v>0</v>
      </c>
      <c r="H71" s="69">
        <f t="shared" si="22"/>
        <v>0</v>
      </c>
      <c r="I71" s="69">
        <f t="shared" si="22"/>
        <v>0</v>
      </c>
      <c r="J71" s="69">
        <f t="shared" si="22"/>
        <v>0</v>
      </c>
      <c r="K71" s="69">
        <f t="shared" si="22"/>
        <v>0</v>
      </c>
      <c r="L71" s="69">
        <f>SUM(F71:K71)</f>
        <v>0</v>
      </c>
    </row>
    <row r="72" spans="2:12" ht="14.25" customHeight="1" x14ac:dyDescent="0.3">
      <c r="B72" s="16" t="s">
        <v>60</v>
      </c>
      <c r="F72" s="60">
        <f t="shared" ref="F72:K72" si="23">F67-F71</f>
        <v>0</v>
      </c>
      <c r="G72" s="60">
        <f t="shared" si="23"/>
        <v>0</v>
      </c>
      <c r="H72" s="60">
        <f t="shared" si="23"/>
        <v>0</v>
      </c>
      <c r="I72" s="60">
        <f t="shared" si="23"/>
        <v>0</v>
      </c>
      <c r="J72" s="60">
        <f t="shared" si="23"/>
        <v>0</v>
      </c>
      <c r="K72" s="60">
        <f t="shared" si="23"/>
        <v>0</v>
      </c>
      <c r="L72" s="60">
        <f>SUM(F72:K72)</f>
        <v>0</v>
      </c>
    </row>
    <row r="74" spans="2:12" ht="19.5" customHeight="1" x14ac:dyDescent="0.3">
      <c r="B74" s="83" t="s">
        <v>61</v>
      </c>
      <c r="C74" s="84"/>
      <c r="D74" s="84"/>
      <c r="E74" s="84"/>
      <c r="F74" s="84"/>
      <c r="G74" s="84"/>
      <c r="H74" s="84"/>
      <c r="I74" s="84"/>
      <c r="J74" s="84"/>
      <c r="K74" s="84"/>
      <c r="L74" s="84"/>
    </row>
    <row r="75" spans="2:12" ht="14.25" customHeight="1" x14ac:dyDescent="0.3">
      <c r="B75" s="16" t="s">
        <v>62</v>
      </c>
      <c r="F75" s="64"/>
      <c r="G75" s="64"/>
      <c r="H75" s="64"/>
      <c r="I75" s="64"/>
      <c r="J75" s="64"/>
      <c r="K75" s="64"/>
      <c r="L75" s="60">
        <f>SUM(F75:K75)</f>
        <v>0</v>
      </c>
    </row>
    <row r="76" spans="2:12" ht="14.25" customHeight="1" x14ac:dyDescent="0.3">
      <c r="B76" s="16" t="s">
        <v>63</v>
      </c>
      <c r="F76" s="60" t="str">
        <f t="shared" ref="F76:L76" si="24">IF($L$75=0,"",F75-F71)</f>
        <v/>
      </c>
      <c r="G76" s="60" t="str">
        <f t="shared" si="24"/>
        <v/>
      </c>
      <c r="H76" s="60" t="str">
        <f t="shared" si="24"/>
        <v/>
      </c>
      <c r="I76" s="60" t="str">
        <f t="shared" si="24"/>
        <v/>
      </c>
      <c r="J76" s="60" t="str">
        <f t="shared" si="24"/>
        <v/>
      </c>
      <c r="K76" s="60" t="str">
        <f t="shared" si="24"/>
        <v/>
      </c>
      <c r="L76" s="60" t="str">
        <f t="shared" si="24"/>
        <v/>
      </c>
    </row>
    <row r="78" spans="2:12" ht="14.25" customHeight="1" x14ac:dyDescent="0.3">
      <c r="B78" s="94" t="s">
        <v>64</v>
      </c>
      <c r="C78" s="84"/>
      <c r="D78" s="84"/>
      <c r="E78" s="84"/>
      <c r="F78" s="84"/>
      <c r="G78" s="84"/>
      <c r="H78" s="84"/>
      <c r="I78" s="84"/>
      <c r="J78" s="84"/>
      <c r="K78" s="84"/>
      <c r="L78" s="84"/>
    </row>
  </sheetData>
  <sheetProtection sheet="1" formatCells="0" formatColumns="0" formatRows="0" insertHyperlinks="0" sort="0" autoFilter="0"/>
  <mergeCells count="23">
    <mergeCell ref="B1:L1"/>
    <mergeCell ref="C14:L14"/>
    <mergeCell ref="C5:L5"/>
    <mergeCell ref="H11:L11"/>
    <mergeCell ref="B78:L78"/>
    <mergeCell ref="B69:L69"/>
    <mergeCell ref="B10:L10"/>
    <mergeCell ref="B74:L74"/>
    <mergeCell ref="B36:L36"/>
    <mergeCell ref="B63:L63"/>
    <mergeCell ref="B2:L2"/>
    <mergeCell ref="G55:L55"/>
    <mergeCell ref="C6:L6"/>
    <mergeCell ref="C7:E7"/>
    <mergeCell ref="B17:L17"/>
    <mergeCell ref="B35:L35"/>
    <mergeCell ref="B4:L4"/>
    <mergeCell ref="B26:L26"/>
    <mergeCell ref="C55:E55"/>
    <mergeCell ref="B54:L54"/>
    <mergeCell ref="B46:L46"/>
    <mergeCell ref="C11:E11"/>
    <mergeCell ref="C8:E8"/>
  </mergeCells>
  <conditionalFormatting sqref="F18:L25 F27:L30 F37:L44 F47:L52 F56:L59 F75:L75">
    <cfRule type="expression" dxfId="19" priority="5">
      <formula>F$16=""</formula>
    </cfRule>
  </conditionalFormatting>
  <conditionalFormatting sqref="F72:L72">
    <cfRule type="cellIs" dxfId="18" priority="2" operator="greaterThan">
      <formula>0.5</formula>
    </cfRule>
  </conditionalFormatting>
  <conditionalFormatting sqref="F76:L76">
    <cfRule type="cellIs" dxfId="17" priority="3" operator="lessThan">
      <formula>-0.5</formula>
    </cfRule>
    <cfRule type="cellIs" dxfId="16" priority="4" operator="greaterThan">
      <formula>0.5</formula>
    </cfRule>
  </conditionalFormatting>
  <dataValidations count="4">
    <dataValidation type="list" allowBlank="1" sqref="C7" xr:uid="{00000000-0002-0000-0900-000000000000}">
      <formula1>INST_LIST</formula1>
      <formula2>0</formula2>
    </dataValidation>
    <dataValidation type="list" allowBlank="1" sqref="C27:C30" xr:uid="{00000000-0002-0000-0900-000001000000}">
      <formula1>DR_KAT</formula1>
      <formula2>0</formula2>
    </dataValidation>
    <dataValidation type="list" sqref="C55" xr:uid="{00000000-0002-0000-0900-000002000000}">
      <formula1>"Konsultkostnad,Transferering"</formula1>
      <formula2>0</formula2>
    </dataValidation>
    <dataValidation type="whole" errorTitle="Ogiltigt antal år" error="Ange ett heltal mellan 1 och 6." sqref="H8" xr:uid="{00000000-0002-0000-0900-000003000000}">
      <formula1>1</formula1>
      <formula2>6</formula2>
    </dataValidation>
  </dataValidations>
  <pageMargins left="0.75" right="0.75" top="1" bottom="1" header="0.511811023622047" footer="0.511811023622047"/>
  <pageSetup fitToHeight="0" orientation="landscape" horizontalDpi="300" verticalDpi="300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78"/>
  <sheetViews>
    <sheetView showGridLines="0" zoomScaleNormal="100" workbookViewId="0">
      <selection activeCell="P16" sqref="P16"/>
    </sheetView>
  </sheetViews>
  <sheetFormatPr defaultColWidth="8.6640625" defaultRowHeight="14.4" x14ac:dyDescent="0.3"/>
  <cols>
    <col min="1" max="1" width="2.44140625" customWidth="1"/>
    <col min="2" max="2" width="38" customWidth="1"/>
    <col min="3" max="3" width="13" customWidth="1"/>
    <col min="4" max="4" width="8" customWidth="1"/>
    <col min="5" max="5" width="9" customWidth="1"/>
    <col min="6" max="10" width="12" customWidth="1"/>
    <col min="11" max="11" width="14" customWidth="1"/>
  </cols>
  <sheetData>
    <row r="1" spans="1:12" ht="27.75" customHeight="1" x14ac:dyDescent="0.3">
      <c r="A1" s="48" t="s">
        <v>149</v>
      </c>
      <c r="B1" s="92" t="s">
        <v>204</v>
      </c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ht="14.25" customHeight="1" x14ac:dyDescent="0.3">
      <c r="B2" s="95" t="s">
        <v>2</v>
      </c>
      <c r="C2" s="84"/>
      <c r="D2" s="84"/>
      <c r="E2" s="84"/>
      <c r="F2" s="84"/>
      <c r="G2" s="84"/>
      <c r="H2" s="84"/>
      <c r="I2" s="84"/>
      <c r="J2" s="84"/>
      <c r="K2" s="84"/>
      <c r="L2" s="84"/>
    </row>
    <row r="4" spans="1:12" ht="19.5" customHeight="1" x14ac:dyDescent="0.3">
      <c r="B4" s="83" t="s">
        <v>3</v>
      </c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2" ht="14.25" customHeight="1" x14ac:dyDescent="0.3">
      <c r="B5" s="16" t="s">
        <v>4</v>
      </c>
      <c r="C5" s="90"/>
      <c r="D5" s="91"/>
      <c r="E5" s="91"/>
      <c r="F5" s="91"/>
      <c r="G5" s="91"/>
      <c r="H5" s="91"/>
      <c r="I5" s="91"/>
      <c r="J5" s="91"/>
      <c r="K5" s="91"/>
      <c r="L5" s="91"/>
    </row>
    <row r="6" spans="1:12" ht="14.25" customHeight="1" x14ac:dyDescent="0.3">
      <c r="B6" s="16" t="s">
        <v>5</v>
      </c>
      <c r="C6" s="90"/>
      <c r="D6" s="91"/>
      <c r="E6" s="91"/>
      <c r="F6" s="91"/>
      <c r="G6" s="91"/>
      <c r="H6" s="91"/>
      <c r="I6" s="91"/>
      <c r="J6" s="91"/>
      <c r="K6" s="91"/>
      <c r="L6" s="91"/>
    </row>
    <row r="7" spans="1:12" ht="14.25" customHeight="1" x14ac:dyDescent="0.3">
      <c r="B7" s="16" t="s">
        <v>6</v>
      </c>
      <c r="C7" s="90" t="s">
        <v>7</v>
      </c>
      <c r="D7" s="91"/>
      <c r="E7" s="91"/>
      <c r="F7" s="49" t="s">
        <v>8</v>
      </c>
      <c r="H7" s="38">
        <v>2026</v>
      </c>
    </row>
    <row r="8" spans="1:12" ht="14.25" customHeight="1" x14ac:dyDescent="0.3">
      <c r="B8" s="16" t="s">
        <v>9</v>
      </c>
      <c r="C8" s="90"/>
      <c r="D8" s="91"/>
      <c r="E8" s="91"/>
      <c r="F8" s="49" t="s">
        <v>10</v>
      </c>
      <c r="H8" s="38">
        <v>4</v>
      </c>
    </row>
    <row r="10" spans="1:12" ht="19.5" customHeight="1" x14ac:dyDescent="0.3">
      <c r="B10" s="83" t="s">
        <v>11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</row>
    <row r="11" spans="1:12" ht="14.25" customHeight="1" x14ac:dyDescent="0.3">
      <c r="B11" s="16" t="s">
        <v>12</v>
      </c>
      <c r="C11" s="89" t="str">
        <f>IFERROR(VLOOKUP($A$1,RULES,2,FALSE()),"")</f>
        <v>Full kostnad (SUHF)</v>
      </c>
      <c r="D11" s="84"/>
      <c r="E11" s="84"/>
      <c r="F11" s="49" t="s">
        <v>13</v>
      </c>
      <c r="H11" s="89" t="str">
        <f>IFERROR(VLOOKUP($A$1,RULES,4,FALSE()),"INDI-bas")</f>
        <v>INDI-bas</v>
      </c>
      <c r="I11" s="84"/>
      <c r="J11" s="84"/>
      <c r="K11" s="84"/>
      <c r="L11" s="84"/>
    </row>
    <row r="12" spans="1:12" ht="14.25" customHeight="1" x14ac:dyDescent="0.3">
      <c r="B12" s="16" t="s">
        <v>14</v>
      </c>
      <c r="C12" s="50">
        <f>IFERROR(VLOOKUP($A$1,RULES,3,FALSE()),INDI_KI)</f>
        <v>0.28989999999999999</v>
      </c>
      <c r="F12" s="49" t="s">
        <v>15</v>
      </c>
      <c r="H12" s="51">
        <f>IFERROR(VLOOKUP($A$1,RULES,5,FALSE()),0)</f>
        <v>0</v>
      </c>
    </row>
    <row r="13" spans="1:12" ht="14.25" customHeight="1" x14ac:dyDescent="0.3">
      <c r="B13" s="16" t="s">
        <v>16</v>
      </c>
      <c r="C13" s="52">
        <f>IFERROR(VLOOKUP($A$1,RULES,6,FALSE()),0)</f>
        <v>0</v>
      </c>
      <c r="F13" s="49" t="s">
        <v>17</v>
      </c>
      <c r="H13" s="53">
        <f>IFERROR(VLOOKUP($A$1,RULES,7,FALSE()),"")</f>
        <v>3</v>
      </c>
    </row>
    <row r="14" spans="1:12" ht="45.75" customHeight="1" x14ac:dyDescent="0.3">
      <c r="B14" s="54" t="s">
        <v>18</v>
      </c>
      <c r="C14" s="93" t="str">
        <f>IFERROR(VLOOKUP($A$1,RULES,8,FALSE()),"")</f>
        <v>Svenska Tandläkarsällskapet. Mindre forsknings-/projektanslag. Kontrollera finansiärens OH-ersättning och ange den i kolumn D. Använd raden Beviljat/sökt anslag för fast takbelopp.</v>
      </c>
      <c r="D14" s="84"/>
      <c r="E14" s="84"/>
      <c r="F14" s="84"/>
      <c r="G14" s="84"/>
      <c r="H14" s="84"/>
      <c r="I14" s="84"/>
      <c r="J14" s="84"/>
      <c r="K14" s="84"/>
      <c r="L14" s="84"/>
    </row>
    <row r="16" spans="1:12" ht="14.25" customHeight="1" x14ac:dyDescent="0.3">
      <c r="B16" s="55" t="s">
        <v>19</v>
      </c>
      <c r="C16" s="56" t="s">
        <v>20</v>
      </c>
      <c r="D16" s="56" t="s">
        <v>21</v>
      </c>
      <c r="E16" s="56" t="s">
        <v>22</v>
      </c>
      <c r="F16" s="57">
        <f>IF(1&lt;=$H$8,$H$7+0,"")</f>
        <v>2026</v>
      </c>
      <c r="G16" s="57">
        <f>IF(2&lt;=$H$8,$H$7+1,"")</f>
        <v>2027</v>
      </c>
      <c r="H16" s="57">
        <f>IF(3&lt;=$H$8,$H$7+2,"")</f>
        <v>2028</v>
      </c>
      <c r="I16" s="57">
        <f>IF(4&lt;=$H$8,$H$7+3,"")</f>
        <v>2029</v>
      </c>
      <c r="J16" s="57" t="str">
        <f>IF(5&lt;=$H$8,$H$7+4,"")</f>
        <v/>
      </c>
      <c r="K16" s="57" t="str">
        <f>IF(6&lt;=$H$8,$H$7+5,"")</f>
        <v/>
      </c>
      <c r="L16" s="56" t="s">
        <v>23</v>
      </c>
    </row>
    <row r="17" spans="2:12" ht="14.25" customHeight="1" x14ac:dyDescent="0.3">
      <c r="B17" s="85" t="s">
        <v>24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</row>
    <row r="18" spans="2:12" ht="14.25" customHeight="1" x14ac:dyDescent="0.3">
      <c r="B18" s="20"/>
      <c r="C18" s="58"/>
      <c r="D18" s="37"/>
      <c r="E18" s="38">
        <v>12</v>
      </c>
      <c r="F18" s="8">
        <f t="shared" ref="F18:F25" si="0">IF(1&lt;=$H$8,IF($H$12=0,$C18,MIN($C18,$H$12))*IF($E18="",12,$E18)*$D18*(1+SAL_IDX)^0,0)</f>
        <v>0</v>
      </c>
      <c r="G18" s="8">
        <f t="shared" ref="G18:G25" si="1">IF(2&lt;=$H$8,IF($H$12=0,$C18,MIN($C18,$H$12))*IF($E18="",12,$E18)*$D18*(1+SAL_IDX)^1,0)</f>
        <v>0</v>
      </c>
      <c r="H18" s="8">
        <f t="shared" ref="H18:H25" si="2">IF(3&lt;=$H$8,IF($H$12=0,$C18,MIN($C18,$H$12))*IF($E18="",12,$E18)*$D18*(1+SAL_IDX)^2,0)</f>
        <v>0</v>
      </c>
      <c r="I18" s="8">
        <f t="shared" ref="I18:I25" si="3">IF(4&lt;=$H$8,IF($H$12=0,$C18,MIN($C18,$H$12))*IF($E18="",12,$E18)*$D18*(1+SAL_IDX)^3,0)</f>
        <v>0</v>
      </c>
      <c r="J18" s="8">
        <f t="shared" ref="J18:J25" si="4">IF(5&lt;=$H$8,IF($H$12=0,$C18,MIN($C18,$H$12))*IF($E18="",12,$E18)*$D18*(1+SAL_IDX)^4,0)</f>
        <v>0</v>
      </c>
      <c r="K18" s="8">
        <f t="shared" ref="K18:K25" si="5">IF(6&lt;=$H$8,IF($H$12=0,$C18,MIN($C18,$H$12))*IF($E18="",12,$E18)*$D18*(1+SAL_IDX)^5,0)</f>
        <v>0</v>
      </c>
      <c r="L18" s="8">
        <f t="shared" ref="L18:L25" si="6">SUM(F18:K18)</f>
        <v>0</v>
      </c>
    </row>
    <row r="19" spans="2:12" ht="14.25" customHeight="1" x14ac:dyDescent="0.3">
      <c r="B19" s="20"/>
      <c r="C19" s="58"/>
      <c r="D19" s="37"/>
      <c r="E19" s="38">
        <v>12</v>
      </c>
      <c r="F19" s="8">
        <f t="shared" si="0"/>
        <v>0</v>
      </c>
      <c r="G19" s="8">
        <f t="shared" si="1"/>
        <v>0</v>
      </c>
      <c r="H19" s="8">
        <f t="shared" si="2"/>
        <v>0</v>
      </c>
      <c r="I19" s="8">
        <f t="shared" si="3"/>
        <v>0</v>
      </c>
      <c r="J19" s="8">
        <f t="shared" si="4"/>
        <v>0</v>
      </c>
      <c r="K19" s="8">
        <f t="shared" si="5"/>
        <v>0</v>
      </c>
      <c r="L19" s="8">
        <f t="shared" si="6"/>
        <v>0</v>
      </c>
    </row>
    <row r="20" spans="2:12" ht="14.25" customHeight="1" x14ac:dyDescent="0.3">
      <c r="B20" s="20"/>
      <c r="C20" s="58"/>
      <c r="D20" s="37"/>
      <c r="E20" s="38">
        <v>12</v>
      </c>
      <c r="F20" s="8">
        <f t="shared" si="0"/>
        <v>0</v>
      </c>
      <c r="G20" s="8">
        <f t="shared" si="1"/>
        <v>0</v>
      </c>
      <c r="H20" s="8">
        <f t="shared" si="2"/>
        <v>0</v>
      </c>
      <c r="I20" s="8">
        <f t="shared" si="3"/>
        <v>0</v>
      </c>
      <c r="J20" s="8">
        <f t="shared" si="4"/>
        <v>0</v>
      </c>
      <c r="K20" s="8">
        <f t="shared" si="5"/>
        <v>0</v>
      </c>
      <c r="L20" s="8">
        <f t="shared" si="6"/>
        <v>0</v>
      </c>
    </row>
    <row r="21" spans="2:12" ht="14.25" customHeight="1" x14ac:dyDescent="0.3">
      <c r="B21" s="20"/>
      <c r="C21" s="58"/>
      <c r="D21" s="37"/>
      <c r="E21" s="38">
        <v>12</v>
      </c>
      <c r="F21" s="8">
        <f t="shared" si="0"/>
        <v>0</v>
      </c>
      <c r="G21" s="8">
        <f t="shared" si="1"/>
        <v>0</v>
      </c>
      <c r="H21" s="8">
        <f t="shared" si="2"/>
        <v>0</v>
      </c>
      <c r="I21" s="8">
        <f t="shared" si="3"/>
        <v>0</v>
      </c>
      <c r="J21" s="8">
        <f t="shared" si="4"/>
        <v>0</v>
      </c>
      <c r="K21" s="8">
        <f t="shared" si="5"/>
        <v>0</v>
      </c>
      <c r="L21" s="8">
        <f t="shared" si="6"/>
        <v>0</v>
      </c>
    </row>
    <row r="22" spans="2:12" ht="14.25" customHeight="1" x14ac:dyDescent="0.3">
      <c r="B22" s="20"/>
      <c r="C22" s="58"/>
      <c r="D22" s="37"/>
      <c r="E22" s="38">
        <v>12</v>
      </c>
      <c r="F22" s="8">
        <f t="shared" si="0"/>
        <v>0</v>
      </c>
      <c r="G22" s="8">
        <f t="shared" si="1"/>
        <v>0</v>
      </c>
      <c r="H22" s="8">
        <f t="shared" si="2"/>
        <v>0</v>
      </c>
      <c r="I22" s="8">
        <f t="shared" si="3"/>
        <v>0</v>
      </c>
      <c r="J22" s="8">
        <f t="shared" si="4"/>
        <v>0</v>
      </c>
      <c r="K22" s="8">
        <f t="shared" si="5"/>
        <v>0</v>
      </c>
      <c r="L22" s="8">
        <f t="shared" si="6"/>
        <v>0</v>
      </c>
    </row>
    <row r="23" spans="2:12" ht="14.25" customHeight="1" x14ac:dyDescent="0.3">
      <c r="B23" s="20"/>
      <c r="C23" s="58"/>
      <c r="D23" s="37"/>
      <c r="E23" s="38">
        <v>12</v>
      </c>
      <c r="F23" s="8">
        <f t="shared" si="0"/>
        <v>0</v>
      </c>
      <c r="G23" s="8">
        <f t="shared" si="1"/>
        <v>0</v>
      </c>
      <c r="H23" s="8">
        <f t="shared" si="2"/>
        <v>0</v>
      </c>
      <c r="I23" s="8">
        <f t="shared" si="3"/>
        <v>0</v>
      </c>
      <c r="J23" s="8">
        <f t="shared" si="4"/>
        <v>0</v>
      </c>
      <c r="K23" s="8">
        <f t="shared" si="5"/>
        <v>0</v>
      </c>
      <c r="L23" s="8">
        <f t="shared" si="6"/>
        <v>0</v>
      </c>
    </row>
    <row r="24" spans="2:12" ht="14.25" customHeight="1" x14ac:dyDescent="0.3">
      <c r="B24" s="20"/>
      <c r="C24" s="58"/>
      <c r="D24" s="37"/>
      <c r="E24" s="38">
        <v>12</v>
      </c>
      <c r="F24" s="8">
        <f t="shared" si="0"/>
        <v>0</v>
      </c>
      <c r="G24" s="8">
        <f t="shared" si="1"/>
        <v>0</v>
      </c>
      <c r="H24" s="8">
        <f t="shared" si="2"/>
        <v>0</v>
      </c>
      <c r="I24" s="8">
        <f t="shared" si="3"/>
        <v>0</v>
      </c>
      <c r="J24" s="8">
        <f t="shared" si="4"/>
        <v>0</v>
      </c>
      <c r="K24" s="8">
        <f t="shared" si="5"/>
        <v>0</v>
      </c>
      <c r="L24" s="8">
        <f t="shared" si="6"/>
        <v>0</v>
      </c>
    </row>
    <row r="25" spans="2:12" ht="14.25" customHeight="1" x14ac:dyDescent="0.3">
      <c r="B25" s="20"/>
      <c r="C25" s="58"/>
      <c r="D25" s="37"/>
      <c r="E25" s="38">
        <v>12</v>
      </c>
      <c r="F25" s="8">
        <f t="shared" si="0"/>
        <v>0</v>
      </c>
      <c r="G25" s="8">
        <f t="shared" si="1"/>
        <v>0</v>
      </c>
      <c r="H25" s="8">
        <f t="shared" si="2"/>
        <v>0</v>
      </c>
      <c r="I25" s="8">
        <f t="shared" si="3"/>
        <v>0</v>
      </c>
      <c r="J25" s="8">
        <f t="shared" si="4"/>
        <v>0</v>
      </c>
      <c r="K25" s="8">
        <f t="shared" si="5"/>
        <v>0</v>
      </c>
      <c r="L25" s="8">
        <f t="shared" si="6"/>
        <v>0</v>
      </c>
    </row>
    <row r="26" spans="2:12" ht="14.25" customHeight="1" x14ac:dyDescent="0.3">
      <c r="B26" s="85" t="s">
        <v>25</v>
      </c>
      <c r="C26" s="84"/>
      <c r="D26" s="84"/>
      <c r="E26" s="84"/>
      <c r="F26" s="84"/>
      <c r="G26" s="84"/>
      <c r="H26" s="84"/>
      <c r="I26" s="84"/>
      <c r="J26" s="84"/>
      <c r="K26" s="84"/>
      <c r="L26" s="84"/>
    </row>
    <row r="27" spans="2:12" ht="14.25" customHeight="1" x14ac:dyDescent="0.3">
      <c r="B27" s="20"/>
      <c r="C27" s="59"/>
      <c r="D27" s="37"/>
      <c r="E27" s="38">
        <v>12</v>
      </c>
      <c r="F27" s="8">
        <f>IFERROR(IF(AND(1&lt;=$H$8,$C27&lt;&gt;""),INDEX(DR_VAL,MIN(1,4),MATCH($C27,DR_KAT,0))*$D27*IF($E27="",12,$E27),0),0)</f>
        <v>0</v>
      </c>
      <c r="G27" s="8">
        <f>IFERROR(IF(AND(2&lt;=$H$8,$C27&lt;&gt;""),INDEX(DR_VAL,MIN(2,4),MATCH($C27,DR_KAT,0))*$D27*IF($E27="",12,$E27),0),0)</f>
        <v>0</v>
      </c>
      <c r="H27" s="8">
        <f>IFERROR(IF(AND(3&lt;=$H$8,$C27&lt;&gt;""),INDEX(DR_VAL,MIN(3,4),MATCH($C27,DR_KAT,0))*$D27*IF($E27="",12,$E27),0),0)</f>
        <v>0</v>
      </c>
      <c r="I27" s="8">
        <f>IFERROR(IF(AND(4&lt;=$H$8,$C27&lt;&gt;""),INDEX(DR_VAL,MIN(4,4),MATCH($C27,DR_KAT,0))*$D27*IF($E27="",12,$E27),0),0)</f>
        <v>0</v>
      </c>
      <c r="J27" s="8">
        <f>IFERROR(IF(AND(5&lt;=$H$8,$C27&lt;&gt;""),INDEX(DR_VAL,MIN(5,4),MATCH($C27,DR_KAT,0))*$D27*IF($E27="",12,$E27),0),0)</f>
        <v>0</v>
      </c>
      <c r="K27" s="8">
        <f>IFERROR(IF(AND(6&lt;=$H$8,$C27&lt;&gt;""),INDEX(DR_VAL,MIN(6,4),MATCH($C27,DR_KAT,0))*$D27*IF($E27="",12,$E27),0),0)</f>
        <v>0</v>
      </c>
      <c r="L27" s="8">
        <f t="shared" ref="L27:L33" si="7">SUM(F27:K27)</f>
        <v>0</v>
      </c>
    </row>
    <row r="28" spans="2:12" ht="14.25" customHeight="1" x14ac:dyDescent="0.3">
      <c r="B28" s="20"/>
      <c r="C28" s="59"/>
      <c r="D28" s="37"/>
      <c r="E28" s="38">
        <v>12</v>
      </c>
      <c r="F28" s="8">
        <f>IFERROR(IF(AND(1&lt;=$H$8,$C28&lt;&gt;""),INDEX(DR_VAL,MIN(1,4),MATCH($C28,DR_KAT,0))*$D28*IF($E28="",12,$E28),0),0)</f>
        <v>0</v>
      </c>
      <c r="G28" s="8">
        <f>IFERROR(IF(AND(2&lt;=$H$8,$C28&lt;&gt;""),INDEX(DR_VAL,MIN(2,4),MATCH($C28,DR_KAT,0))*$D28*IF($E28="",12,$E28),0),0)</f>
        <v>0</v>
      </c>
      <c r="H28" s="8">
        <f>IFERROR(IF(AND(3&lt;=$H$8,$C28&lt;&gt;""),INDEX(DR_VAL,MIN(3,4),MATCH($C28,DR_KAT,0))*$D28*IF($E28="",12,$E28),0),0)</f>
        <v>0</v>
      </c>
      <c r="I28" s="8">
        <f>IFERROR(IF(AND(4&lt;=$H$8,$C28&lt;&gt;""),INDEX(DR_VAL,MIN(4,4),MATCH($C28,DR_KAT,0))*$D28*IF($E28="",12,$E28),0),0)</f>
        <v>0</v>
      </c>
      <c r="J28" s="8">
        <f>IFERROR(IF(AND(5&lt;=$H$8,$C28&lt;&gt;""),INDEX(DR_VAL,MIN(5,4),MATCH($C28,DR_KAT,0))*$D28*IF($E28="",12,$E28),0),0)</f>
        <v>0</v>
      </c>
      <c r="K28" s="8">
        <f>IFERROR(IF(AND(6&lt;=$H$8,$C28&lt;&gt;""),INDEX(DR_VAL,MIN(6,4),MATCH($C28,DR_KAT,0))*$D28*IF($E28="",12,$E28),0),0)</f>
        <v>0</v>
      </c>
      <c r="L28" s="8">
        <f t="shared" si="7"/>
        <v>0</v>
      </c>
    </row>
    <row r="29" spans="2:12" ht="14.25" customHeight="1" x14ac:dyDescent="0.3">
      <c r="B29" s="20"/>
      <c r="C29" s="59"/>
      <c r="D29" s="37"/>
      <c r="E29" s="38">
        <v>12</v>
      </c>
      <c r="F29" s="8">
        <f>IFERROR(IF(AND(1&lt;=$H$8,$C29&lt;&gt;""),INDEX(DR_VAL,MIN(1,4),MATCH($C29,DR_KAT,0))*$D29*IF($E29="",12,$E29),0),0)</f>
        <v>0</v>
      </c>
      <c r="G29" s="8">
        <f>IFERROR(IF(AND(2&lt;=$H$8,$C29&lt;&gt;""),INDEX(DR_VAL,MIN(2,4),MATCH($C29,DR_KAT,0))*$D29*IF($E29="",12,$E29),0),0)</f>
        <v>0</v>
      </c>
      <c r="H29" s="8">
        <f>IFERROR(IF(AND(3&lt;=$H$8,$C29&lt;&gt;""),INDEX(DR_VAL,MIN(3,4),MATCH($C29,DR_KAT,0))*$D29*IF($E29="",12,$E29),0),0)</f>
        <v>0</v>
      </c>
      <c r="I29" s="8">
        <f>IFERROR(IF(AND(4&lt;=$H$8,$C29&lt;&gt;""),INDEX(DR_VAL,MIN(4,4),MATCH($C29,DR_KAT,0))*$D29*IF($E29="",12,$E29),0),0)</f>
        <v>0</v>
      </c>
      <c r="J29" s="8">
        <f>IFERROR(IF(AND(5&lt;=$H$8,$C29&lt;&gt;""),INDEX(DR_VAL,MIN(5,4),MATCH($C29,DR_KAT,0))*$D29*IF($E29="",12,$E29),0),0)</f>
        <v>0</v>
      </c>
      <c r="K29" s="8">
        <f>IFERROR(IF(AND(6&lt;=$H$8,$C29&lt;&gt;""),INDEX(DR_VAL,MIN(6,4),MATCH($C29,DR_KAT,0))*$D29*IF($E29="",12,$E29),0),0)</f>
        <v>0</v>
      </c>
      <c r="L29" s="8">
        <f t="shared" si="7"/>
        <v>0</v>
      </c>
    </row>
    <row r="30" spans="2:12" ht="14.25" customHeight="1" x14ac:dyDescent="0.3">
      <c r="B30" s="20"/>
      <c r="C30" s="59"/>
      <c r="D30" s="37"/>
      <c r="E30" s="38">
        <v>12</v>
      </c>
      <c r="F30" s="8">
        <f>IFERROR(IF(AND(1&lt;=$H$8,$C30&lt;&gt;""),INDEX(DR_VAL,MIN(1,4),MATCH($C30,DR_KAT,0))*$D30*IF($E30="",12,$E30),0),0)</f>
        <v>0</v>
      </c>
      <c r="G30" s="8">
        <f>IFERROR(IF(AND(2&lt;=$H$8,$C30&lt;&gt;""),INDEX(DR_VAL,MIN(2,4),MATCH($C30,DR_KAT,0))*$D30*IF($E30="",12,$E30),0),0)</f>
        <v>0</v>
      </c>
      <c r="H30" s="8">
        <f>IFERROR(IF(AND(3&lt;=$H$8,$C30&lt;&gt;""),INDEX(DR_VAL,MIN(3,4),MATCH($C30,DR_KAT,0))*$D30*IF($E30="",12,$E30),0),0)</f>
        <v>0</v>
      </c>
      <c r="I30" s="8">
        <f>IFERROR(IF(AND(4&lt;=$H$8,$C30&lt;&gt;""),INDEX(DR_VAL,MIN(4,4),MATCH($C30,DR_KAT,0))*$D30*IF($E30="",12,$E30),0),0)</f>
        <v>0</v>
      </c>
      <c r="J30" s="8">
        <f>IFERROR(IF(AND(5&lt;=$H$8,$C30&lt;&gt;""),INDEX(DR_VAL,MIN(5,4),MATCH($C30,DR_KAT,0))*$D30*IF($E30="",12,$E30),0),0)</f>
        <v>0</v>
      </c>
      <c r="K30" s="8">
        <f>IFERROR(IF(AND(6&lt;=$H$8,$C30&lt;&gt;""),INDEX(DR_VAL,MIN(6,4),MATCH($C30,DR_KAT,0))*$D30*IF($E30="",12,$E30),0),0)</f>
        <v>0</v>
      </c>
      <c r="L30" s="8">
        <f t="shared" si="7"/>
        <v>0</v>
      </c>
    </row>
    <row r="31" spans="2:12" ht="14.25" customHeight="1" x14ac:dyDescent="0.3">
      <c r="B31" s="16" t="s">
        <v>26</v>
      </c>
      <c r="F31" s="60">
        <f t="shared" ref="F31:K31" si="8">SUM(F18:F25)+SUM(F27:F30)</f>
        <v>0</v>
      </c>
      <c r="G31" s="60">
        <f t="shared" si="8"/>
        <v>0</v>
      </c>
      <c r="H31" s="60">
        <f t="shared" si="8"/>
        <v>0</v>
      </c>
      <c r="I31" s="60">
        <f t="shared" si="8"/>
        <v>0</v>
      </c>
      <c r="J31" s="60">
        <f t="shared" si="8"/>
        <v>0</v>
      </c>
      <c r="K31" s="60">
        <f t="shared" si="8"/>
        <v>0</v>
      </c>
      <c r="L31" s="60">
        <f t="shared" si="7"/>
        <v>0</v>
      </c>
    </row>
    <row r="32" spans="2:12" ht="14.25" customHeight="1" x14ac:dyDescent="0.3">
      <c r="B32" s="1" t="s">
        <v>27</v>
      </c>
      <c r="D32" s="61">
        <f>LKP</f>
        <v>0.59859999999999991</v>
      </c>
      <c r="F32" s="8">
        <f t="shared" ref="F32:K32" si="9">F31*LKP</f>
        <v>0</v>
      </c>
      <c r="G32" s="8">
        <f t="shared" si="9"/>
        <v>0</v>
      </c>
      <c r="H32" s="8">
        <f t="shared" si="9"/>
        <v>0</v>
      </c>
      <c r="I32" s="8">
        <f t="shared" si="9"/>
        <v>0</v>
      </c>
      <c r="J32" s="8">
        <f t="shared" si="9"/>
        <v>0</v>
      </c>
      <c r="K32" s="8">
        <f t="shared" si="9"/>
        <v>0</v>
      </c>
      <c r="L32" s="8">
        <f t="shared" si="7"/>
        <v>0</v>
      </c>
    </row>
    <row r="33" spans="2:12" ht="14.25" customHeight="1" x14ac:dyDescent="0.3">
      <c r="B33" s="62" t="s">
        <v>28</v>
      </c>
      <c r="F33" s="63">
        <f t="shared" ref="F33:K33" si="10">F31+F32</f>
        <v>0</v>
      </c>
      <c r="G33" s="63">
        <f t="shared" si="10"/>
        <v>0</v>
      </c>
      <c r="H33" s="63">
        <f t="shared" si="10"/>
        <v>0</v>
      </c>
      <c r="I33" s="63">
        <f t="shared" si="10"/>
        <v>0</v>
      </c>
      <c r="J33" s="63">
        <f t="shared" si="10"/>
        <v>0</v>
      </c>
      <c r="K33" s="63">
        <f t="shared" si="10"/>
        <v>0</v>
      </c>
      <c r="L33" s="63">
        <f t="shared" si="7"/>
        <v>0</v>
      </c>
    </row>
    <row r="35" spans="2:12" ht="19.5" customHeight="1" x14ac:dyDescent="0.3">
      <c r="B35" s="83" t="s">
        <v>29</v>
      </c>
      <c r="C35" s="84"/>
      <c r="D35" s="84"/>
      <c r="E35" s="84"/>
      <c r="F35" s="84"/>
      <c r="G35" s="84"/>
      <c r="H35" s="84"/>
      <c r="I35" s="84"/>
      <c r="J35" s="84"/>
      <c r="K35" s="84"/>
      <c r="L35" s="84"/>
    </row>
    <row r="36" spans="2:12" ht="14.25" customHeight="1" x14ac:dyDescent="0.3">
      <c r="B36" s="85" t="s">
        <v>30</v>
      </c>
      <c r="C36" s="84"/>
      <c r="D36" s="84"/>
      <c r="E36" s="84"/>
      <c r="F36" s="84"/>
      <c r="G36" s="84"/>
      <c r="H36" s="84"/>
      <c r="I36" s="84"/>
      <c r="J36" s="84"/>
      <c r="K36" s="84"/>
      <c r="L36" s="84"/>
    </row>
    <row r="37" spans="2:12" ht="14.25" customHeight="1" x14ac:dyDescent="0.3">
      <c r="B37" s="20" t="s">
        <v>31</v>
      </c>
      <c r="F37" s="64"/>
      <c r="G37" s="64"/>
      <c r="H37" s="64"/>
      <c r="I37" s="64"/>
      <c r="J37" s="64"/>
      <c r="K37" s="64"/>
      <c r="L37" s="8">
        <f t="shared" ref="L37:L45" si="11">SUM(F37:K37)</f>
        <v>0</v>
      </c>
    </row>
    <row r="38" spans="2:12" ht="14.25" customHeight="1" x14ac:dyDescent="0.3">
      <c r="B38" s="20" t="s">
        <v>32</v>
      </c>
      <c r="F38" s="64"/>
      <c r="G38" s="64"/>
      <c r="H38" s="64"/>
      <c r="I38" s="64"/>
      <c r="J38" s="64"/>
      <c r="K38" s="64"/>
      <c r="L38" s="8">
        <f t="shared" si="11"/>
        <v>0</v>
      </c>
    </row>
    <row r="39" spans="2:12" ht="14.25" customHeight="1" x14ac:dyDescent="0.3">
      <c r="B39" s="20" t="s">
        <v>33</v>
      </c>
      <c r="F39" s="64"/>
      <c r="G39" s="64"/>
      <c r="H39" s="64"/>
      <c r="I39" s="64"/>
      <c r="J39" s="64"/>
      <c r="K39" s="64"/>
      <c r="L39" s="8">
        <f t="shared" si="11"/>
        <v>0</v>
      </c>
    </row>
    <row r="40" spans="2:12" ht="14.25" customHeight="1" x14ac:dyDescent="0.3">
      <c r="B40" s="20" t="s">
        <v>34</v>
      </c>
      <c r="F40" s="64"/>
      <c r="G40" s="64"/>
      <c r="H40" s="64"/>
      <c r="I40" s="64"/>
      <c r="J40" s="64"/>
      <c r="K40" s="64"/>
      <c r="L40" s="8">
        <f t="shared" si="11"/>
        <v>0</v>
      </c>
    </row>
    <row r="41" spans="2:12" ht="14.25" customHeight="1" x14ac:dyDescent="0.3">
      <c r="B41" s="20" t="s">
        <v>35</v>
      </c>
      <c r="F41" s="64"/>
      <c r="G41" s="64"/>
      <c r="H41" s="64"/>
      <c r="I41" s="64"/>
      <c r="J41" s="64"/>
      <c r="K41" s="64"/>
      <c r="L41" s="8">
        <f t="shared" si="11"/>
        <v>0</v>
      </c>
    </row>
    <row r="42" spans="2:12" ht="14.25" customHeight="1" x14ac:dyDescent="0.3">
      <c r="B42" s="20" t="s">
        <v>36</v>
      </c>
      <c r="F42" s="64"/>
      <c r="G42" s="64"/>
      <c r="H42" s="64"/>
      <c r="I42" s="64"/>
      <c r="J42" s="64"/>
      <c r="K42" s="64"/>
      <c r="L42" s="8">
        <f t="shared" si="11"/>
        <v>0</v>
      </c>
    </row>
    <row r="43" spans="2:12" ht="14.25" customHeight="1" x14ac:dyDescent="0.3">
      <c r="B43" s="20" t="s">
        <v>37</v>
      </c>
      <c r="F43" s="64"/>
      <c r="G43" s="64"/>
      <c r="H43" s="64"/>
      <c r="I43" s="64"/>
      <c r="J43" s="64"/>
      <c r="K43" s="64"/>
      <c r="L43" s="8">
        <f t="shared" si="11"/>
        <v>0</v>
      </c>
    </row>
    <row r="44" spans="2:12" ht="14.25" customHeight="1" x14ac:dyDescent="0.3">
      <c r="B44" s="20" t="s">
        <v>38</v>
      </c>
      <c r="F44" s="64"/>
      <c r="G44" s="64"/>
      <c r="H44" s="64"/>
      <c r="I44" s="64"/>
      <c r="J44" s="64"/>
      <c r="K44" s="64"/>
      <c r="L44" s="8">
        <f t="shared" si="11"/>
        <v>0</v>
      </c>
    </row>
    <row r="45" spans="2:12" ht="14.25" customHeight="1" x14ac:dyDescent="0.3">
      <c r="B45" s="16" t="s">
        <v>39</v>
      </c>
      <c r="F45" s="60">
        <f t="shared" ref="F45:K45" si="12">SUM(F37:F44)</f>
        <v>0</v>
      </c>
      <c r="G45" s="60">
        <f t="shared" si="12"/>
        <v>0</v>
      </c>
      <c r="H45" s="60">
        <f t="shared" si="12"/>
        <v>0</v>
      </c>
      <c r="I45" s="60">
        <f t="shared" si="12"/>
        <v>0</v>
      </c>
      <c r="J45" s="60">
        <f t="shared" si="12"/>
        <v>0</v>
      </c>
      <c r="K45" s="60">
        <f t="shared" si="12"/>
        <v>0</v>
      </c>
      <c r="L45" s="60">
        <f t="shared" si="11"/>
        <v>0</v>
      </c>
    </row>
    <row r="46" spans="2:12" ht="14.25" customHeight="1" x14ac:dyDescent="0.3">
      <c r="B46" s="85" t="s">
        <v>40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</row>
    <row r="47" spans="2:12" ht="14.25" customHeight="1" x14ac:dyDescent="0.3">
      <c r="B47" s="20" t="s">
        <v>41</v>
      </c>
      <c r="F47" s="64"/>
      <c r="G47" s="64"/>
      <c r="H47" s="64"/>
      <c r="I47" s="64"/>
      <c r="J47" s="64"/>
      <c r="K47" s="64"/>
      <c r="L47" s="8">
        <f t="shared" ref="L47:L53" si="13">SUM(F47:K47)</f>
        <v>0</v>
      </c>
    </row>
    <row r="48" spans="2:12" ht="14.25" customHeight="1" x14ac:dyDescent="0.3">
      <c r="B48" s="20" t="s">
        <v>42</v>
      </c>
      <c r="F48" s="64"/>
      <c r="G48" s="64"/>
      <c r="H48" s="64"/>
      <c r="I48" s="64"/>
      <c r="J48" s="64"/>
      <c r="K48" s="64"/>
      <c r="L48" s="8">
        <f t="shared" si="13"/>
        <v>0</v>
      </c>
    </row>
    <row r="49" spans="2:12" ht="14.25" customHeight="1" x14ac:dyDescent="0.3">
      <c r="B49" s="20" t="s">
        <v>43</v>
      </c>
      <c r="F49" s="64"/>
      <c r="G49" s="64"/>
      <c r="H49" s="64"/>
      <c r="I49" s="64"/>
      <c r="J49" s="64"/>
      <c r="K49" s="64"/>
      <c r="L49" s="8">
        <f t="shared" si="13"/>
        <v>0</v>
      </c>
    </row>
    <row r="50" spans="2:12" ht="14.25" customHeight="1" x14ac:dyDescent="0.3">
      <c r="B50" s="20" t="s">
        <v>44</v>
      </c>
      <c r="F50" s="64"/>
      <c r="G50" s="64"/>
      <c r="H50" s="64"/>
      <c r="I50" s="64"/>
      <c r="J50" s="64"/>
      <c r="K50" s="64"/>
      <c r="L50" s="8">
        <f t="shared" si="13"/>
        <v>0</v>
      </c>
    </row>
    <row r="51" spans="2:12" ht="14.25" customHeight="1" x14ac:dyDescent="0.3">
      <c r="B51" s="20" t="s">
        <v>45</v>
      </c>
      <c r="F51" s="64"/>
      <c r="G51" s="64"/>
      <c r="H51" s="64"/>
      <c r="I51" s="64"/>
      <c r="J51" s="64"/>
      <c r="K51" s="64"/>
      <c r="L51" s="8">
        <f t="shared" si="13"/>
        <v>0</v>
      </c>
    </row>
    <row r="52" spans="2:12" ht="14.25" customHeight="1" x14ac:dyDescent="0.3">
      <c r="B52" s="20" t="s">
        <v>46</v>
      </c>
      <c r="F52" s="64"/>
      <c r="G52" s="64"/>
      <c r="H52" s="64"/>
      <c r="I52" s="64"/>
      <c r="J52" s="64"/>
      <c r="K52" s="64"/>
      <c r="L52" s="8">
        <f t="shared" si="13"/>
        <v>0</v>
      </c>
    </row>
    <row r="53" spans="2:12" ht="14.25" customHeight="1" x14ac:dyDescent="0.3">
      <c r="B53" s="16" t="s">
        <v>47</v>
      </c>
      <c r="F53" s="60">
        <f t="shared" ref="F53:K53" si="14">SUM(F47:F52)</f>
        <v>0</v>
      </c>
      <c r="G53" s="60">
        <f t="shared" si="14"/>
        <v>0</v>
      </c>
      <c r="H53" s="60">
        <f t="shared" si="14"/>
        <v>0</v>
      </c>
      <c r="I53" s="60">
        <f t="shared" si="14"/>
        <v>0</v>
      </c>
      <c r="J53" s="60">
        <f t="shared" si="14"/>
        <v>0</v>
      </c>
      <c r="K53" s="60">
        <f t="shared" si="14"/>
        <v>0</v>
      </c>
      <c r="L53" s="60">
        <f t="shared" si="13"/>
        <v>0</v>
      </c>
    </row>
    <row r="54" spans="2:12" ht="14.25" customHeight="1" x14ac:dyDescent="0.3">
      <c r="B54" s="85" t="s">
        <v>48</v>
      </c>
      <c r="C54" s="84"/>
      <c r="D54" s="84"/>
      <c r="E54" s="84"/>
      <c r="F54" s="84"/>
      <c r="G54" s="84"/>
      <c r="H54" s="84"/>
      <c r="I54" s="84"/>
      <c r="J54" s="84"/>
      <c r="K54" s="84"/>
      <c r="L54" s="84"/>
    </row>
    <row r="55" spans="2:12" ht="14.25" customHeight="1" x14ac:dyDescent="0.3">
      <c r="B55" s="16" t="s">
        <v>49</v>
      </c>
      <c r="C55" s="86" t="s">
        <v>50</v>
      </c>
      <c r="D55" s="87"/>
      <c r="E55" s="88"/>
      <c r="G55" s="96" t="str">
        <f>IF($C$55="Transferering","→ ingår EJ i INDI-underlaget","→ ingår i INDI-underlaget")</f>
        <v>→ ingår i INDI-underlaget</v>
      </c>
      <c r="H55" s="84"/>
      <c r="I55" s="84"/>
      <c r="J55" s="84"/>
      <c r="K55" s="84"/>
      <c r="L55" s="84"/>
    </row>
    <row r="56" spans="2:12" ht="14.25" customHeight="1" x14ac:dyDescent="0.3">
      <c r="B56" s="20"/>
      <c r="C56" s="58"/>
      <c r="D56" s="37"/>
      <c r="E56" s="38">
        <v>12</v>
      </c>
      <c r="F56" s="8">
        <f>IF(1&lt;=$H$8,IF($H$12=0,$C56,MIN($C56,$H$12))*IF($E56="",12,$E56)*$D56*(1+SAL_IDX)^0,0)</f>
        <v>0</v>
      </c>
      <c r="G56" s="8">
        <f>IF(2&lt;=$H$8,IF($H$12=0,$C56,MIN($C56,$H$12))*IF($E56="",12,$E56)*$D56*(1+SAL_IDX)^1,0)</f>
        <v>0</v>
      </c>
      <c r="H56" s="8">
        <f>IF(3&lt;=$H$8,IF($H$12=0,$C56,MIN($C56,$H$12))*IF($E56="",12,$E56)*$D56*(1+SAL_IDX)^2,0)</f>
        <v>0</v>
      </c>
      <c r="I56" s="8">
        <f>IF(4&lt;=$H$8,IF($H$12=0,$C56,MIN($C56,$H$12))*IF($E56="",12,$E56)*$D56*(1+SAL_IDX)^3,0)</f>
        <v>0</v>
      </c>
      <c r="J56" s="8">
        <f>IF(5&lt;=$H$8,IF($H$12=0,$C56,MIN($C56,$H$12))*IF($E56="",12,$E56)*$D56*(1+SAL_IDX)^4,0)</f>
        <v>0</v>
      </c>
      <c r="K56" s="8">
        <f>IF(6&lt;=$H$8,IF($H$12=0,$C56,MIN($C56,$H$12))*IF($E56="",12,$E56)*$D56*(1+SAL_IDX)^5,0)</f>
        <v>0</v>
      </c>
      <c r="L56" s="8">
        <f t="shared" ref="L56:L61" si="15">SUM(F56:K56)</f>
        <v>0</v>
      </c>
    </row>
    <row r="57" spans="2:12" ht="14.25" customHeight="1" x14ac:dyDescent="0.3">
      <c r="B57" s="20"/>
      <c r="C57" s="58"/>
      <c r="D57" s="37"/>
      <c r="E57" s="38">
        <v>12</v>
      </c>
      <c r="F57" s="8">
        <f>IF(1&lt;=$H$8,IF($H$12=0,$C57,MIN($C57,$H$12))*IF($E57="",12,$E57)*$D57*(1+SAL_IDX)^0,0)</f>
        <v>0</v>
      </c>
      <c r="G57" s="8">
        <f>IF(2&lt;=$H$8,IF($H$12=0,$C57,MIN($C57,$H$12))*IF($E57="",12,$E57)*$D57*(1+SAL_IDX)^1,0)</f>
        <v>0</v>
      </c>
      <c r="H57" s="8">
        <f>IF(3&lt;=$H$8,IF($H$12=0,$C57,MIN($C57,$H$12))*IF($E57="",12,$E57)*$D57*(1+SAL_IDX)^2,0)</f>
        <v>0</v>
      </c>
      <c r="I57" s="8">
        <f>IF(4&lt;=$H$8,IF($H$12=0,$C57,MIN($C57,$H$12))*IF($E57="",12,$E57)*$D57*(1+SAL_IDX)^3,0)</f>
        <v>0</v>
      </c>
      <c r="J57" s="8">
        <f>IF(5&lt;=$H$8,IF($H$12=0,$C57,MIN($C57,$H$12))*IF($E57="",12,$E57)*$D57*(1+SAL_IDX)^4,0)</f>
        <v>0</v>
      </c>
      <c r="K57" s="8">
        <f>IF(6&lt;=$H$8,IF($H$12=0,$C57,MIN($C57,$H$12))*IF($E57="",12,$E57)*$D57*(1+SAL_IDX)^5,0)</f>
        <v>0</v>
      </c>
      <c r="L57" s="8">
        <f t="shared" si="15"/>
        <v>0</v>
      </c>
    </row>
    <row r="58" spans="2:12" ht="14.25" customHeight="1" x14ac:dyDescent="0.3">
      <c r="B58" s="20"/>
      <c r="C58" s="58"/>
      <c r="D58" s="37"/>
      <c r="E58" s="38">
        <v>12</v>
      </c>
      <c r="F58" s="8">
        <f>IF(1&lt;=$H$8,IF($H$12=0,$C58,MIN($C58,$H$12))*IF($E58="",12,$E58)*$D58*(1+SAL_IDX)^0,0)</f>
        <v>0</v>
      </c>
      <c r="G58" s="8">
        <f>IF(2&lt;=$H$8,IF($H$12=0,$C58,MIN($C58,$H$12))*IF($E58="",12,$E58)*$D58*(1+SAL_IDX)^1,0)</f>
        <v>0</v>
      </c>
      <c r="H58" s="8">
        <f>IF(3&lt;=$H$8,IF($H$12=0,$C58,MIN($C58,$H$12))*IF($E58="",12,$E58)*$D58*(1+SAL_IDX)^2,0)</f>
        <v>0</v>
      </c>
      <c r="I58" s="8">
        <f>IF(4&lt;=$H$8,IF($H$12=0,$C58,MIN($C58,$H$12))*IF($E58="",12,$E58)*$D58*(1+SAL_IDX)^3,0)</f>
        <v>0</v>
      </c>
      <c r="J58" s="8">
        <f>IF(5&lt;=$H$8,IF($H$12=0,$C58,MIN($C58,$H$12))*IF($E58="",12,$E58)*$D58*(1+SAL_IDX)^4,0)</f>
        <v>0</v>
      </c>
      <c r="K58" s="8">
        <f>IF(6&lt;=$H$8,IF($H$12=0,$C58,MIN($C58,$H$12))*IF($E58="",12,$E58)*$D58*(1+SAL_IDX)^5,0)</f>
        <v>0</v>
      </c>
      <c r="L58" s="8">
        <f t="shared" si="15"/>
        <v>0</v>
      </c>
    </row>
    <row r="59" spans="2:12" ht="14.25" customHeight="1" x14ac:dyDescent="0.3">
      <c r="B59" s="20"/>
      <c r="C59" s="58"/>
      <c r="D59" s="37"/>
      <c r="E59" s="38">
        <v>12</v>
      </c>
      <c r="F59" s="8">
        <f>IF(1&lt;=$H$8,IF($H$12=0,$C59,MIN($C59,$H$12))*IF($E59="",12,$E59)*$D59*(1+SAL_IDX)^0,0)</f>
        <v>0</v>
      </c>
      <c r="G59" s="8">
        <f>IF(2&lt;=$H$8,IF($H$12=0,$C59,MIN($C59,$H$12))*IF($E59="",12,$E59)*$D59*(1+SAL_IDX)^1,0)</f>
        <v>0</v>
      </c>
      <c r="H59" s="8">
        <f>IF(3&lt;=$H$8,IF($H$12=0,$C59,MIN($C59,$H$12))*IF($E59="",12,$E59)*$D59*(1+SAL_IDX)^2,0)</f>
        <v>0</v>
      </c>
      <c r="I59" s="8">
        <f>IF(4&lt;=$H$8,IF($H$12=0,$C59,MIN($C59,$H$12))*IF($E59="",12,$E59)*$D59*(1+SAL_IDX)^3,0)</f>
        <v>0</v>
      </c>
      <c r="J59" s="8">
        <f>IF(5&lt;=$H$8,IF($H$12=0,$C59,MIN($C59,$H$12))*IF($E59="",12,$E59)*$D59*(1+SAL_IDX)^4,0)</f>
        <v>0</v>
      </c>
      <c r="K59" s="8">
        <f>IF(6&lt;=$H$8,IF($H$12=0,$C59,MIN($C59,$H$12))*IF($E59="",12,$E59)*$D59*(1+SAL_IDX)^5,0)</f>
        <v>0</v>
      </c>
      <c r="L59" s="8">
        <f t="shared" si="15"/>
        <v>0</v>
      </c>
    </row>
    <row r="60" spans="2:12" ht="14.25" customHeight="1" x14ac:dyDescent="0.3">
      <c r="B60" s="1" t="s">
        <v>51</v>
      </c>
      <c r="F60" s="8">
        <f t="shared" ref="F60:K60" si="16">SUM(F56:F59)</f>
        <v>0</v>
      </c>
      <c r="G60" s="8">
        <f t="shared" si="16"/>
        <v>0</v>
      </c>
      <c r="H60" s="8">
        <f t="shared" si="16"/>
        <v>0</v>
      </c>
      <c r="I60" s="8">
        <f t="shared" si="16"/>
        <v>0</v>
      </c>
      <c r="J60" s="8">
        <f t="shared" si="16"/>
        <v>0</v>
      </c>
      <c r="K60" s="8">
        <f t="shared" si="16"/>
        <v>0</v>
      </c>
      <c r="L60" s="8">
        <f t="shared" si="15"/>
        <v>0</v>
      </c>
    </row>
    <row r="61" spans="2:12" ht="14.25" customHeight="1" x14ac:dyDescent="0.3">
      <c r="B61" s="16" t="s">
        <v>52</v>
      </c>
      <c r="D61" s="61">
        <f>LKP_EXT</f>
        <v>0.47499999999999998</v>
      </c>
      <c r="F61" s="60">
        <f t="shared" ref="F61:K61" si="17">F60*(1+LKP_EXT)</f>
        <v>0</v>
      </c>
      <c r="G61" s="60">
        <f t="shared" si="17"/>
        <v>0</v>
      </c>
      <c r="H61" s="60">
        <f t="shared" si="17"/>
        <v>0</v>
      </c>
      <c r="I61" s="60">
        <f t="shared" si="17"/>
        <v>0</v>
      </c>
      <c r="J61" s="60">
        <f t="shared" si="17"/>
        <v>0</v>
      </c>
      <c r="K61" s="60">
        <f t="shared" si="17"/>
        <v>0</v>
      </c>
      <c r="L61" s="60">
        <f t="shared" si="15"/>
        <v>0</v>
      </c>
    </row>
    <row r="63" spans="2:12" ht="19.5" customHeight="1" x14ac:dyDescent="0.3">
      <c r="B63" s="83" t="s">
        <v>53</v>
      </c>
      <c r="C63" s="84"/>
      <c r="D63" s="84"/>
      <c r="E63" s="84"/>
      <c r="F63" s="84"/>
      <c r="G63" s="84"/>
      <c r="H63" s="84"/>
      <c r="I63" s="84"/>
      <c r="J63" s="84"/>
      <c r="K63" s="84"/>
      <c r="L63" s="84"/>
    </row>
    <row r="64" spans="2:12" ht="14.25" customHeight="1" x14ac:dyDescent="0.3">
      <c r="B64" s="1" t="s">
        <v>54</v>
      </c>
      <c r="F64" s="8">
        <f t="shared" ref="F64:K64" si="18">F33+F45+IF($C$55="Transferering",0,F61)</f>
        <v>0</v>
      </c>
      <c r="G64" s="8">
        <f t="shared" si="18"/>
        <v>0</v>
      </c>
      <c r="H64" s="8">
        <f t="shared" si="18"/>
        <v>0</v>
      </c>
      <c r="I64" s="8">
        <f t="shared" si="18"/>
        <v>0</v>
      </c>
      <c r="J64" s="8">
        <f t="shared" si="18"/>
        <v>0</v>
      </c>
      <c r="K64" s="8">
        <f t="shared" si="18"/>
        <v>0</v>
      </c>
      <c r="L64" s="8">
        <f>SUM(F64:K64)</f>
        <v>0</v>
      </c>
    </row>
    <row r="65" spans="2:12" ht="14.25" customHeight="1" x14ac:dyDescent="0.3">
      <c r="B65" s="16" t="s">
        <v>55</v>
      </c>
      <c r="D65" s="61">
        <f>INDI_KI</f>
        <v>0.28989999999999999</v>
      </c>
      <c r="F65" s="60">
        <f t="shared" ref="F65:K65" si="19">F64*INDI_KI</f>
        <v>0</v>
      </c>
      <c r="G65" s="60">
        <f t="shared" si="19"/>
        <v>0</v>
      </c>
      <c r="H65" s="60">
        <f t="shared" si="19"/>
        <v>0</v>
      </c>
      <c r="I65" s="60">
        <f t="shared" si="19"/>
        <v>0</v>
      </c>
      <c r="J65" s="60">
        <f t="shared" si="19"/>
        <v>0</v>
      </c>
      <c r="K65" s="60">
        <f t="shared" si="19"/>
        <v>0</v>
      </c>
      <c r="L65" s="60">
        <f>SUM(F65:K65)</f>
        <v>0</v>
      </c>
    </row>
    <row r="67" spans="2:12" ht="21.75" customHeight="1" x14ac:dyDescent="0.3">
      <c r="B67" s="65" t="s">
        <v>56</v>
      </c>
      <c r="C67" s="66"/>
      <c r="D67" s="66"/>
      <c r="E67" s="66"/>
      <c r="F67" s="67">
        <f t="shared" ref="F67:K67" si="20">F33+F45+F53+F61+F65</f>
        <v>0</v>
      </c>
      <c r="G67" s="67">
        <f t="shared" si="20"/>
        <v>0</v>
      </c>
      <c r="H67" s="67">
        <f t="shared" si="20"/>
        <v>0</v>
      </c>
      <c r="I67" s="67">
        <f t="shared" si="20"/>
        <v>0</v>
      </c>
      <c r="J67" s="67">
        <f t="shared" si="20"/>
        <v>0</v>
      </c>
      <c r="K67" s="67">
        <f t="shared" si="20"/>
        <v>0</v>
      </c>
      <c r="L67" s="67">
        <f>SUM(F67:K67)</f>
        <v>0</v>
      </c>
    </row>
    <row r="69" spans="2:12" ht="19.5" customHeight="1" x14ac:dyDescent="0.3">
      <c r="B69" s="83" t="s">
        <v>57</v>
      </c>
      <c r="C69" s="84"/>
      <c r="D69" s="84"/>
      <c r="E69" s="84"/>
      <c r="F69" s="84"/>
      <c r="G69" s="84"/>
      <c r="H69" s="84"/>
      <c r="I69" s="84"/>
      <c r="J69" s="84"/>
      <c r="K69" s="84"/>
      <c r="L69" s="84"/>
    </row>
    <row r="70" spans="2:12" ht="14.25" customHeight="1" x14ac:dyDescent="0.3">
      <c r="B70" s="1" t="s">
        <v>58</v>
      </c>
      <c r="F70" s="8">
        <f t="shared" ref="F70:K70" si="21">IF($H$11="Direkta totalt",(F33+F45+F53+F61-F51),F64)*$C$12</f>
        <v>0</v>
      </c>
      <c r="G70" s="8">
        <f t="shared" si="21"/>
        <v>0</v>
      </c>
      <c r="H70" s="8">
        <f t="shared" si="21"/>
        <v>0</v>
      </c>
      <c r="I70" s="8">
        <f t="shared" si="21"/>
        <v>0</v>
      </c>
      <c r="J70" s="8">
        <f t="shared" si="21"/>
        <v>0</v>
      </c>
      <c r="K70" s="8">
        <f t="shared" si="21"/>
        <v>0</v>
      </c>
      <c r="L70" s="8">
        <f>SUM(F70:K70)</f>
        <v>0</v>
      </c>
    </row>
    <row r="71" spans="2:12" ht="14.25" customHeight="1" x14ac:dyDescent="0.3">
      <c r="B71" s="68" t="s">
        <v>59</v>
      </c>
      <c r="F71" s="69">
        <f t="shared" ref="F71:K71" si="22">F33+F45+F53+F61+F70</f>
        <v>0</v>
      </c>
      <c r="G71" s="69">
        <f t="shared" si="22"/>
        <v>0</v>
      </c>
      <c r="H71" s="69">
        <f t="shared" si="22"/>
        <v>0</v>
      </c>
      <c r="I71" s="69">
        <f t="shared" si="22"/>
        <v>0</v>
      </c>
      <c r="J71" s="69">
        <f t="shared" si="22"/>
        <v>0</v>
      </c>
      <c r="K71" s="69">
        <f t="shared" si="22"/>
        <v>0</v>
      </c>
      <c r="L71" s="69">
        <f>SUM(F71:K71)</f>
        <v>0</v>
      </c>
    </row>
    <row r="72" spans="2:12" ht="14.25" customHeight="1" x14ac:dyDescent="0.3">
      <c r="B72" s="16" t="s">
        <v>60</v>
      </c>
      <c r="F72" s="60">
        <f t="shared" ref="F72:K72" si="23">F67-F71</f>
        <v>0</v>
      </c>
      <c r="G72" s="60">
        <f t="shared" si="23"/>
        <v>0</v>
      </c>
      <c r="H72" s="60">
        <f t="shared" si="23"/>
        <v>0</v>
      </c>
      <c r="I72" s="60">
        <f t="shared" si="23"/>
        <v>0</v>
      </c>
      <c r="J72" s="60">
        <f t="shared" si="23"/>
        <v>0</v>
      </c>
      <c r="K72" s="60">
        <f t="shared" si="23"/>
        <v>0</v>
      </c>
      <c r="L72" s="60">
        <f>SUM(F72:K72)</f>
        <v>0</v>
      </c>
    </row>
    <row r="74" spans="2:12" ht="19.5" customHeight="1" x14ac:dyDescent="0.3">
      <c r="B74" s="83" t="s">
        <v>61</v>
      </c>
      <c r="C74" s="84"/>
      <c r="D74" s="84"/>
      <c r="E74" s="84"/>
      <c r="F74" s="84"/>
      <c r="G74" s="84"/>
      <c r="H74" s="84"/>
      <c r="I74" s="84"/>
      <c r="J74" s="84"/>
      <c r="K74" s="84"/>
      <c r="L74" s="84"/>
    </row>
    <row r="75" spans="2:12" ht="14.25" customHeight="1" x14ac:dyDescent="0.3">
      <c r="B75" s="16" t="s">
        <v>62</v>
      </c>
      <c r="F75" s="64"/>
      <c r="G75" s="64"/>
      <c r="H75" s="64"/>
      <c r="I75" s="64"/>
      <c r="J75" s="64"/>
      <c r="K75" s="64"/>
      <c r="L75" s="60">
        <f>SUM(F75:K75)</f>
        <v>0</v>
      </c>
    </row>
    <row r="76" spans="2:12" ht="14.25" customHeight="1" x14ac:dyDescent="0.3">
      <c r="B76" s="16" t="s">
        <v>63</v>
      </c>
      <c r="F76" s="60" t="str">
        <f t="shared" ref="F76:L76" si="24">IF($L$75=0,"",F75-F71)</f>
        <v/>
      </c>
      <c r="G76" s="60" t="str">
        <f t="shared" si="24"/>
        <v/>
      </c>
      <c r="H76" s="60" t="str">
        <f t="shared" si="24"/>
        <v/>
      </c>
      <c r="I76" s="60" t="str">
        <f t="shared" si="24"/>
        <v/>
      </c>
      <c r="J76" s="60" t="str">
        <f t="shared" si="24"/>
        <v/>
      </c>
      <c r="K76" s="60" t="str">
        <f t="shared" si="24"/>
        <v/>
      </c>
      <c r="L76" s="60" t="str">
        <f t="shared" si="24"/>
        <v/>
      </c>
    </row>
    <row r="78" spans="2:12" ht="14.25" customHeight="1" x14ac:dyDescent="0.3">
      <c r="B78" s="94" t="s">
        <v>64</v>
      </c>
      <c r="C78" s="84"/>
      <c r="D78" s="84"/>
      <c r="E78" s="84"/>
      <c r="F78" s="84"/>
      <c r="G78" s="84"/>
      <c r="H78" s="84"/>
      <c r="I78" s="84"/>
      <c r="J78" s="84"/>
      <c r="K78" s="84"/>
      <c r="L78" s="84"/>
    </row>
  </sheetData>
  <sheetProtection sheet="1" formatCells="0" formatColumns="0" formatRows="0" insertHyperlinks="0" sort="0" autoFilter="0"/>
  <mergeCells count="23">
    <mergeCell ref="B1:L1"/>
    <mergeCell ref="C14:L14"/>
    <mergeCell ref="C5:L5"/>
    <mergeCell ref="H11:L11"/>
    <mergeCell ref="B78:L78"/>
    <mergeCell ref="B69:L69"/>
    <mergeCell ref="B10:L10"/>
    <mergeCell ref="B74:L74"/>
    <mergeCell ref="B36:L36"/>
    <mergeCell ref="B63:L63"/>
    <mergeCell ref="B2:L2"/>
    <mergeCell ref="G55:L55"/>
    <mergeCell ref="C6:L6"/>
    <mergeCell ref="C7:E7"/>
    <mergeCell ref="B17:L17"/>
    <mergeCell ref="B35:L35"/>
    <mergeCell ref="B4:L4"/>
    <mergeCell ref="B26:L26"/>
    <mergeCell ref="C55:E55"/>
    <mergeCell ref="B54:L54"/>
    <mergeCell ref="B46:L46"/>
    <mergeCell ref="C11:E11"/>
    <mergeCell ref="C8:E8"/>
  </mergeCells>
  <conditionalFormatting sqref="F18:L25 F27:L30 F37:L44 F47:L52 F56:L59 F75:L75">
    <cfRule type="expression" dxfId="15" priority="5">
      <formula>F$16=""</formula>
    </cfRule>
  </conditionalFormatting>
  <conditionalFormatting sqref="F72:L72">
    <cfRule type="cellIs" dxfId="14" priority="2" operator="greaterThan">
      <formula>0.5</formula>
    </cfRule>
  </conditionalFormatting>
  <conditionalFormatting sqref="F76:L76">
    <cfRule type="cellIs" dxfId="13" priority="3" operator="lessThan">
      <formula>-0.5</formula>
    </cfRule>
    <cfRule type="cellIs" dxfId="12" priority="4" operator="greaterThan">
      <formula>0.5</formula>
    </cfRule>
  </conditionalFormatting>
  <dataValidations count="4">
    <dataValidation type="list" allowBlank="1" sqref="C7" xr:uid="{00000000-0002-0000-0A00-000000000000}">
      <formula1>INST_LIST</formula1>
      <formula2>0</formula2>
    </dataValidation>
    <dataValidation type="list" allowBlank="1" sqref="C27:C30" xr:uid="{00000000-0002-0000-0A00-000001000000}">
      <formula1>DR_KAT</formula1>
      <formula2>0</formula2>
    </dataValidation>
    <dataValidation type="list" sqref="C55" xr:uid="{00000000-0002-0000-0A00-000002000000}">
      <formula1>"Konsultkostnad,Transferering"</formula1>
      <formula2>0</formula2>
    </dataValidation>
    <dataValidation type="whole" errorTitle="Ogiltigt antal år" error="Ange ett heltal mellan 1 och 6." sqref="H8" xr:uid="{00000000-0002-0000-0A00-000003000000}">
      <formula1>1</formula1>
      <formula2>6</formula2>
    </dataValidation>
  </dataValidations>
  <pageMargins left="0.75" right="0.75" top="1" bottom="1" header="0.511811023622047" footer="0.511811023622047"/>
  <pageSetup fitToHeight="0" orientation="landscape" horizontalDpi="300" verticalDpi="300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78"/>
  <sheetViews>
    <sheetView showGridLines="0" zoomScaleNormal="100" workbookViewId="0">
      <selection activeCell="B29" sqref="B29"/>
    </sheetView>
  </sheetViews>
  <sheetFormatPr defaultColWidth="8.6640625" defaultRowHeight="14.4" x14ac:dyDescent="0.3"/>
  <cols>
    <col min="1" max="1" width="2.44140625" customWidth="1"/>
    <col min="2" max="2" width="38" customWidth="1"/>
    <col min="3" max="3" width="13" customWidth="1"/>
    <col min="4" max="4" width="8" customWidth="1"/>
    <col min="5" max="5" width="9" customWidth="1"/>
    <col min="6" max="10" width="12" customWidth="1"/>
    <col min="11" max="11" width="14" customWidth="1"/>
  </cols>
  <sheetData>
    <row r="1" spans="1:12" ht="27.75" customHeight="1" x14ac:dyDescent="0.3">
      <c r="A1" s="48" t="s">
        <v>87</v>
      </c>
      <c r="B1" s="92" t="s">
        <v>205</v>
      </c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ht="14.25" customHeight="1" x14ac:dyDescent="0.3">
      <c r="B2" s="95" t="s">
        <v>2</v>
      </c>
      <c r="C2" s="84"/>
      <c r="D2" s="84"/>
      <c r="E2" s="84"/>
      <c r="F2" s="84"/>
      <c r="G2" s="84"/>
      <c r="H2" s="84"/>
      <c r="I2" s="84"/>
      <c r="J2" s="84"/>
      <c r="K2" s="84"/>
      <c r="L2" s="84"/>
    </row>
    <row r="4" spans="1:12" ht="19.5" customHeight="1" x14ac:dyDescent="0.3">
      <c r="B4" s="83" t="s">
        <v>3</v>
      </c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2" ht="14.25" customHeight="1" x14ac:dyDescent="0.3">
      <c r="B5" s="16" t="s">
        <v>4</v>
      </c>
      <c r="C5" s="90"/>
      <c r="D5" s="91"/>
      <c r="E5" s="91"/>
      <c r="F5" s="91"/>
      <c r="G5" s="91"/>
      <c r="H5" s="91"/>
      <c r="I5" s="91"/>
      <c r="J5" s="91"/>
      <c r="K5" s="91"/>
      <c r="L5" s="91"/>
    </row>
    <row r="6" spans="1:12" ht="14.25" customHeight="1" x14ac:dyDescent="0.3">
      <c r="B6" s="16" t="s">
        <v>5</v>
      </c>
      <c r="C6" s="90"/>
      <c r="D6" s="91"/>
      <c r="E6" s="91"/>
      <c r="F6" s="91"/>
      <c r="G6" s="91"/>
      <c r="H6" s="91"/>
      <c r="I6" s="91"/>
      <c r="J6" s="91"/>
      <c r="K6" s="91"/>
      <c r="L6" s="91"/>
    </row>
    <row r="7" spans="1:12" ht="14.25" customHeight="1" x14ac:dyDescent="0.3">
      <c r="B7" s="16" t="s">
        <v>6</v>
      </c>
      <c r="C7" s="90" t="s">
        <v>7</v>
      </c>
      <c r="D7" s="91"/>
      <c r="E7" s="91"/>
      <c r="F7" s="49" t="s">
        <v>8</v>
      </c>
      <c r="H7" s="38">
        <v>2026</v>
      </c>
    </row>
    <row r="8" spans="1:12" ht="14.25" customHeight="1" x14ac:dyDescent="0.3">
      <c r="B8" s="16" t="s">
        <v>9</v>
      </c>
      <c r="C8" s="90"/>
      <c r="D8" s="91"/>
      <c r="E8" s="91"/>
      <c r="F8" s="49" t="s">
        <v>10</v>
      </c>
      <c r="H8" s="38">
        <v>3</v>
      </c>
    </row>
    <row r="10" spans="1:12" ht="19.5" customHeight="1" x14ac:dyDescent="0.3">
      <c r="B10" s="83" t="s">
        <v>11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</row>
    <row r="11" spans="1:12" ht="14.25" customHeight="1" x14ac:dyDescent="0.3">
      <c r="B11" s="16" t="s">
        <v>12</v>
      </c>
      <c r="C11" s="89" t="str">
        <f>IFERROR(VLOOKUP($A$1,RULES,2,FALSE()),"")</f>
        <v>Schablon 18,08%</v>
      </c>
      <c r="D11" s="84"/>
      <c r="E11" s="84"/>
      <c r="F11" s="49" t="s">
        <v>13</v>
      </c>
      <c r="H11" s="89" t="str">
        <f>IFERROR(VLOOKUP($A$1,RULES,4,FALSE()),"INDI-bas")</f>
        <v>INDI-bas</v>
      </c>
      <c r="I11" s="84"/>
      <c r="J11" s="84"/>
      <c r="K11" s="84"/>
      <c r="L11" s="84"/>
    </row>
    <row r="12" spans="1:12" ht="14.25" customHeight="1" x14ac:dyDescent="0.3">
      <c r="B12" s="16" t="s">
        <v>14</v>
      </c>
      <c r="C12" s="50">
        <f>IFERROR(VLOOKUP($A$1,RULES,3,FALSE()),INDI_KI)</f>
        <v>0.18079999999999999</v>
      </c>
      <c r="F12" s="49" t="s">
        <v>15</v>
      </c>
      <c r="H12" s="51">
        <f>IFERROR(VLOOKUP($A$1,RULES,5,FALSE()),0)</f>
        <v>0</v>
      </c>
    </row>
    <row r="13" spans="1:12" ht="14.25" customHeight="1" x14ac:dyDescent="0.3">
      <c r="B13" s="16" t="s">
        <v>16</v>
      </c>
      <c r="C13" s="52">
        <f>IFERROR(VLOOKUP($A$1,RULES,6,FALSE()),0)</f>
        <v>0</v>
      </c>
      <c r="F13" s="49" t="s">
        <v>17</v>
      </c>
      <c r="H13" s="53">
        <f>IFERROR(VLOOKUP($A$1,RULES,7,FALSE()),"")</f>
        <v>3</v>
      </c>
    </row>
    <row r="14" spans="1:12" ht="45.75" customHeight="1" x14ac:dyDescent="0.3">
      <c r="B14" s="54" t="s">
        <v>18</v>
      </c>
      <c r="C14" s="93" t="str">
        <f>IFERROR(VLOOKUP($A$1,RULES,8,FALSE()),"")</f>
        <v>SOF. Ersätter indirekta kostnader med 18,08%. KI:s fulla INDI är 28,99%, så 10,91 procentenheter blir medfinansiering. Lägg IT-/OA-avgift och transfereringar under Övriga kostnader så de hålls utanför INDI-underlaget.</v>
      </c>
      <c r="D14" s="84"/>
      <c r="E14" s="84"/>
      <c r="F14" s="84"/>
      <c r="G14" s="84"/>
      <c r="H14" s="84"/>
      <c r="I14" s="84"/>
      <c r="J14" s="84"/>
      <c r="K14" s="84"/>
      <c r="L14" s="84"/>
    </row>
    <row r="16" spans="1:12" ht="14.25" customHeight="1" x14ac:dyDescent="0.3">
      <c r="B16" s="55" t="s">
        <v>19</v>
      </c>
      <c r="C16" s="56" t="s">
        <v>20</v>
      </c>
      <c r="D16" s="56" t="s">
        <v>21</v>
      </c>
      <c r="E16" s="56" t="s">
        <v>22</v>
      </c>
      <c r="F16" s="57">
        <f>IF(1&lt;=$H$8,$H$7+0,"")</f>
        <v>2026</v>
      </c>
      <c r="G16" s="57">
        <f>IF(2&lt;=$H$8,$H$7+1,"")</f>
        <v>2027</v>
      </c>
      <c r="H16" s="57">
        <f>IF(3&lt;=$H$8,$H$7+2,"")</f>
        <v>2028</v>
      </c>
      <c r="I16" s="57" t="str">
        <f>IF(4&lt;=$H$8,$H$7+3,"")</f>
        <v/>
      </c>
      <c r="J16" s="57" t="str">
        <f>IF(5&lt;=$H$8,$H$7+4,"")</f>
        <v/>
      </c>
      <c r="K16" s="57" t="str">
        <f>IF(6&lt;=$H$8,$H$7+5,"")</f>
        <v/>
      </c>
      <c r="L16" s="56" t="s">
        <v>23</v>
      </c>
    </row>
    <row r="17" spans="2:12" ht="14.25" customHeight="1" x14ac:dyDescent="0.3">
      <c r="B17" s="85" t="s">
        <v>24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</row>
    <row r="18" spans="2:12" ht="14.25" customHeight="1" x14ac:dyDescent="0.3">
      <c r="B18" s="20"/>
      <c r="C18" s="58"/>
      <c r="D18" s="37"/>
      <c r="E18" s="38">
        <v>12</v>
      </c>
      <c r="F18" s="8">
        <f t="shared" ref="F18:F25" si="0">IF(1&lt;=$H$8,IF($H$12=0,$C18,MIN($C18,$H$12))*IF($E18="",12,$E18)*$D18*(1+SAL_IDX)^0,0)</f>
        <v>0</v>
      </c>
      <c r="G18" s="8">
        <f t="shared" ref="G18:G25" si="1">IF(2&lt;=$H$8,IF($H$12=0,$C18,MIN($C18,$H$12))*IF($E18="",12,$E18)*$D18*(1+SAL_IDX)^1,0)</f>
        <v>0</v>
      </c>
      <c r="H18" s="8">
        <f t="shared" ref="H18:H25" si="2">IF(3&lt;=$H$8,IF($H$12=0,$C18,MIN($C18,$H$12))*IF($E18="",12,$E18)*$D18*(1+SAL_IDX)^2,0)</f>
        <v>0</v>
      </c>
      <c r="I18" s="8">
        <f t="shared" ref="I18:I25" si="3">IF(4&lt;=$H$8,IF($H$12=0,$C18,MIN($C18,$H$12))*IF($E18="",12,$E18)*$D18*(1+SAL_IDX)^3,0)</f>
        <v>0</v>
      </c>
      <c r="J18" s="8">
        <f t="shared" ref="J18:J25" si="4">IF(5&lt;=$H$8,IF($H$12=0,$C18,MIN($C18,$H$12))*IF($E18="",12,$E18)*$D18*(1+SAL_IDX)^4,0)</f>
        <v>0</v>
      </c>
      <c r="K18" s="8">
        <f t="shared" ref="K18:K25" si="5">IF(6&lt;=$H$8,IF($H$12=0,$C18,MIN($C18,$H$12))*IF($E18="",12,$E18)*$D18*(1+SAL_IDX)^5,0)</f>
        <v>0</v>
      </c>
      <c r="L18" s="8">
        <f t="shared" ref="L18:L25" si="6">SUM(F18:K18)</f>
        <v>0</v>
      </c>
    </row>
    <row r="19" spans="2:12" ht="14.25" customHeight="1" x14ac:dyDescent="0.3">
      <c r="B19" s="20"/>
      <c r="C19" s="58"/>
      <c r="D19" s="37"/>
      <c r="E19" s="38">
        <v>12</v>
      </c>
      <c r="F19" s="8">
        <f t="shared" si="0"/>
        <v>0</v>
      </c>
      <c r="G19" s="8">
        <f t="shared" si="1"/>
        <v>0</v>
      </c>
      <c r="H19" s="8">
        <f t="shared" si="2"/>
        <v>0</v>
      </c>
      <c r="I19" s="8">
        <f t="shared" si="3"/>
        <v>0</v>
      </c>
      <c r="J19" s="8">
        <f t="shared" si="4"/>
        <v>0</v>
      </c>
      <c r="K19" s="8">
        <f t="shared" si="5"/>
        <v>0</v>
      </c>
      <c r="L19" s="8">
        <f t="shared" si="6"/>
        <v>0</v>
      </c>
    </row>
    <row r="20" spans="2:12" ht="14.25" customHeight="1" x14ac:dyDescent="0.3">
      <c r="B20" s="20"/>
      <c r="C20" s="58"/>
      <c r="D20" s="37"/>
      <c r="E20" s="38">
        <v>12</v>
      </c>
      <c r="F20" s="8">
        <f t="shared" si="0"/>
        <v>0</v>
      </c>
      <c r="G20" s="8">
        <f t="shared" si="1"/>
        <v>0</v>
      </c>
      <c r="H20" s="8">
        <f t="shared" si="2"/>
        <v>0</v>
      </c>
      <c r="I20" s="8">
        <f t="shared" si="3"/>
        <v>0</v>
      </c>
      <c r="J20" s="8">
        <f t="shared" si="4"/>
        <v>0</v>
      </c>
      <c r="K20" s="8">
        <f t="shared" si="5"/>
        <v>0</v>
      </c>
      <c r="L20" s="8">
        <f t="shared" si="6"/>
        <v>0</v>
      </c>
    </row>
    <row r="21" spans="2:12" ht="14.25" customHeight="1" x14ac:dyDescent="0.3">
      <c r="B21" s="20"/>
      <c r="C21" s="58"/>
      <c r="D21" s="37"/>
      <c r="E21" s="38">
        <v>12</v>
      </c>
      <c r="F21" s="8">
        <f t="shared" si="0"/>
        <v>0</v>
      </c>
      <c r="G21" s="8">
        <f t="shared" si="1"/>
        <v>0</v>
      </c>
      <c r="H21" s="8">
        <f t="shared" si="2"/>
        <v>0</v>
      </c>
      <c r="I21" s="8">
        <f t="shared" si="3"/>
        <v>0</v>
      </c>
      <c r="J21" s="8">
        <f t="shared" si="4"/>
        <v>0</v>
      </c>
      <c r="K21" s="8">
        <f t="shared" si="5"/>
        <v>0</v>
      </c>
      <c r="L21" s="8">
        <f t="shared" si="6"/>
        <v>0</v>
      </c>
    </row>
    <row r="22" spans="2:12" ht="14.25" customHeight="1" x14ac:dyDescent="0.3">
      <c r="B22" s="20"/>
      <c r="C22" s="58"/>
      <c r="D22" s="37"/>
      <c r="E22" s="38">
        <v>12</v>
      </c>
      <c r="F22" s="8">
        <f t="shared" si="0"/>
        <v>0</v>
      </c>
      <c r="G22" s="8">
        <f t="shared" si="1"/>
        <v>0</v>
      </c>
      <c r="H22" s="8">
        <f t="shared" si="2"/>
        <v>0</v>
      </c>
      <c r="I22" s="8">
        <f t="shared" si="3"/>
        <v>0</v>
      </c>
      <c r="J22" s="8">
        <f t="shared" si="4"/>
        <v>0</v>
      </c>
      <c r="K22" s="8">
        <f t="shared" si="5"/>
        <v>0</v>
      </c>
      <c r="L22" s="8">
        <f t="shared" si="6"/>
        <v>0</v>
      </c>
    </row>
    <row r="23" spans="2:12" ht="14.25" customHeight="1" x14ac:dyDescent="0.3">
      <c r="B23" s="20"/>
      <c r="C23" s="58"/>
      <c r="D23" s="37"/>
      <c r="E23" s="38">
        <v>12</v>
      </c>
      <c r="F23" s="8">
        <f t="shared" si="0"/>
        <v>0</v>
      </c>
      <c r="G23" s="8">
        <f t="shared" si="1"/>
        <v>0</v>
      </c>
      <c r="H23" s="8">
        <f t="shared" si="2"/>
        <v>0</v>
      </c>
      <c r="I23" s="8">
        <f t="shared" si="3"/>
        <v>0</v>
      </c>
      <c r="J23" s="8">
        <f t="shared" si="4"/>
        <v>0</v>
      </c>
      <c r="K23" s="8">
        <f t="shared" si="5"/>
        <v>0</v>
      </c>
      <c r="L23" s="8">
        <f t="shared" si="6"/>
        <v>0</v>
      </c>
    </row>
    <row r="24" spans="2:12" ht="14.25" customHeight="1" x14ac:dyDescent="0.3">
      <c r="B24" s="20"/>
      <c r="C24" s="58"/>
      <c r="D24" s="37"/>
      <c r="E24" s="38">
        <v>12</v>
      </c>
      <c r="F24" s="8">
        <f t="shared" si="0"/>
        <v>0</v>
      </c>
      <c r="G24" s="8">
        <f t="shared" si="1"/>
        <v>0</v>
      </c>
      <c r="H24" s="8">
        <f t="shared" si="2"/>
        <v>0</v>
      </c>
      <c r="I24" s="8">
        <f t="shared" si="3"/>
        <v>0</v>
      </c>
      <c r="J24" s="8">
        <f t="shared" si="4"/>
        <v>0</v>
      </c>
      <c r="K24" s="8">
        <f t="shared" si="5"/>
        <v>0</v>
      </c>
      <c r="L24" s="8">
        <f t="shared" si="6"/>
        <v>0</v>
      </c>
    </row>
    <row r="25" spans="2:12" ht="14.25" customHeight="1" x14ac:dyDescent="0.3">
      <c r="B25" s="20"/>
      <c r="C25" s="58"/>
      <c r="D25" s="37"/>
      <c r="E25" s="38">
        <v>12</v>
      </c>
      <c r="F25" s="8">
        <f t="shared" si="0"/>
        <v>0</v>
      </c>
      <c r="G25" s="8">
        <f t="shared" si="1"/>
        <v>0</v>
      </c>
      <c r="H25" s="8">
        <f t="shared" si="2"/>
        <v>0</v>
      </c>
      <c r="I25" s="8">
        <f t="shared" si="3"/>
        <v>0</v>
      </c>
      <c r="J25" s="8">
        <f t="shared" si="4"/>
        <v>0</v>
      </c>
      <c r="K25" s="8">
        <f t="shared" si="5"/>
        <v>0</v>
      </c>
      <c r="L25" s="8">
        <f t="shared" si="6"/>
        <v>0</v>
      </c>
    </row>
    <row r="26" spans="2:12" ht="14.25" customHeight="1" x14ac:dyDescent="0.3">
      <c r="B26" s="85" t="s">
        <v>25</v>
      </c>
      <c r="C26" s="84"/>
      <c r="D26" s="84"/>
      <c r="E26" s="84"/>
      <c r="F26" s="84"/>
      <c r="G26" s="84"/>
      <c r="H26" s="84"/>
      <c r="I26" s="84"/>
      <c r="J26" s="84"/>
      <c r="K26" s="84"/>
      <c r="L26" s="84"/>
    </row>
    <row r="27" spans="2:12" ht="14.25" customHeight="1" x14ac:dyDescent="0.3">
      <c r="B27" s="20"/>
      <c r="C27" s="59"/>
      <c r="D27" s="37"/>
      <c r="E27" s="38">
        <v>12</v>
      </c>
      <c r="F27" s="8">
        <f>IFERROR(IF(AND(1&lt;=$H$8,$C27&lt;&gt;""),INDEX(DR_VAL,MIN(1,4),MATCH($C27,DR_KAT,0))*$D27*IF($E27="",12,$E27),0),0)</f>
        <v>0</v>
      </c>
      <c r="G27" s="8">
        <f>IFERROR(IF(AND(2&lt;=$H$8,$C27&lt;&gt;""),INDEX(DR_VAL,MIN(2,4),MATCH($C27,DR_KAT,0))*$D27*IF($E27="",12,$E27),0),0)</f>
        <v>0</v>
      </c>
      <c r="H27" s="8">
        <f>IFERROR(IF(AND(3&lt;=$H$8,$C27&lt;&gt;""),INDEX(DR_VAL,MIN(3,4),MATCH($C27,DR_KAT,0))*$D27*IF($E27="",12,$E27),0),0)</f>
        <v>0</v>
      </c>
      <c r="I27" s="8">
        <f>IFERROR(IF(AND(4&lt;=$H$8,$C27&lt;&gt;""),INDEX(DR_VAL,MIN(4,4),MATCH($C27,DR_KAT,0))*$D27*IF($E27="",12,$E27),0),0)</f>
        <v>0</v>
      </c>
      <c r="J27" s="8">
        <f>IFERROR(IF(AND(5&lt;=$H$8,$C27&lt;&gt;""),INDEX(DR_VAL,MIN(5,4),MATCH($C27,DR_KAT,0))*$D27*IF($E27="",12,$E27),0),0)</f>
        <v>0</v>
      </c>
      <c r="K27" s="8">
        <f>IFERROR(IF(AND(6&lt;=$H$8,$C27&lt;&gt;""),INDEX(DR_VAL,MIN(6,4),MATCH($C27,DR_KAT,0))*$D27*IF($E27="",12,$E27),0),0)</f>
        <v>0</v>
      </c>
      <c r="L27" s="8">
        <f t="shared" ref="L27:L33" si="7">SUM(F27:K27)</f>
        <v>0</v>
      </c>
    </row>
    <row r="28" spans="2:12" ht="14.25" customHeight="1" x14ac:dyDescent="0.3">
      <c r="B28" s="20"/>
      <c r="C28" s="59"/>
      <c r="D28" s="37"/>
      <c r="E28" s="38">
        <v>12</v>
      </c>
      <c r="F28" s="8">
        <f>IFERROR(IF(AND(1&lt;=$H$8,$C28&lt;&gt;""),INDEX(DR_VAL,MIN(1,4),MATCH($C28,DR_KAT,0))*$D28*IF($E28="",12,$E28),0),0)</f>
        <v>0</v>
      </c>
      <c r="G28" s="8">
        <f>IFERROR(IF(AND(2&lt;=$H$8,$C28&lt;&gt;""),INDEX(DR_VAL,MIN(2,4),MATCH($C28,DR_KAT,0))*$D28*IF($E28="",12,$E28),0),0)</f>
        <v>0</v>
      </c>
      <c r="H28" s="8">
        <f>IFERROR(IF(AND(3&lt;=$H$8,$C28&lt;&gt;""),INDEX(DR_VAL,MIN(3,4),MATCH($C28,DR_KAT,0))*$D28*IF($E28="",12,$E28),0),0)</f>
        <v>0</v>
      </c>
      <c r="I28" s="8">
        <f>IFERROR(IF(AND(4&lt;=$H$8,$C28&lt;&gt;""),INDEX(DR_VAL,MIN(4,4),MATCH($C28,DR_KAT,0))*$D28*IF($E28="",12,$E28),0),0)</f>
        <v>0</v>
      </c>
      <c r="J28" s="8">
        <f>IFERROR(IF(AND(5&lt;=$H$8,$C28&lt;&gt;""),INDEX(DR_VAL,MIN(5,4),MATCH($C28,DR_KAT,0))*$D28*IF($E28="",12,$E28),0),0)</f>
        <v>0</v>
      </c>
      <c r="K28" s="8">
        <f>IFERROR(IF(AND(6&lt;=$H$8,$C28&lt;&gt;""),INDEX(DR_VAL,MIN(6,4),MATCH($C28,DR_KAT,0))*$D28*IF($E28="",12,$E28),0),0)</f>
        <v>0</v>
      </c>
      <c r="L28" s="8">
        <f t="shared" si="7"/>
        <v>0</v>
      </c>
    </row>
    <row r="29" spans="2:12" ht="14.25" customHeight="1" x14ac:dyDescent="0.3">
      <c r="B29" s="20"/>
      <c r="C29" s="59"/>
      <c r="D29" s="37"/>
      <c r="E29" s="38">
        <v>12</v>
      </c>
      <c r="F29" s="8">
        <f>IFERROR(IF(AND(1&lt;=$H$8,$C29&lt;&gt;""),INDEX(DR_VAL,MIN(1,4),MATCH($C29,DR_KAT,0))*$D29*IF($E29="",12,$E29),0),0)</f>
        <v>0</v>
      </c>
      <c r="G29" s="8">
        <f>IFERROR(IF(AND(2&lt;=$H$8,$C29&lt;&gt;""),INDEX(DR_VAL,MIN(2,4),MATCH($C29,DR_KAT,0))*$D29*IF($E29="",12,$E29),0),0)</f>
        <v>0</v>
      </c>
      <c r="H29" s="8">
        <f>IFERROR(IF(AND(3&lt;=$H$8,$C29&lt;&gt;""),INDEX(DR_VAL,MIN(3,4),MATCH($C29,DR_KAT,0))*$D29*IF($E29="",12,$E29),0),0)</f>
        <v>0</v>
      </c>
      <c r="I29" s="8">
        <f>IFERROR(IF(AND(4&lt;=$H$8,$C29&lt;&gt;""),INDEX(DR_VAL,MIN(4,4),MATCH($C29,DR_KAT,0))*$D29*IF($E29="",12,$E29),0),0)</f>
        <v>0</v>
      </c>
      <c r="J29" s="8">
        <f>IFERROR(IF(AND(5&lt;=$H$8,$C29&lt;&gt;""),INDEX(DR_VAL,MIN(5,4),MATCH($C29,DR_KAT,0))*$D29*IF($E29="",12,$E29),0),0)</f>
        <v>0</v>
      </c>
      <c r="K29" s="8">
        <f>IFERROR(IF(AND(6&lt;=$H$8,$C29&lt;&gt;""),INDEX(DR_VAL,MIN(6,4),MATCH($C29,DR_KAT,0))*$D29*IF($E29="",12,$E29),0),0)</f>
        <v>0</v>
      </c>
      <c r="L29" s="8">
        <f t="shared" si="7"/>
        <v>0</v>
      </c>
    </row>
    <row r="30" spans="2:12" ht="14.25" customHeight="1" x14ac:dyDescent="0.3">
      <c r="B30" s="20"/>
      <c r="C30" s="59"/>
      <c r="D30" s="37"/>
      <c r="E30" s="38">
        <v>12</v>
      </c>
      <c r="F30" s="8">
        <f>IFERROR(IF(AND(1&lt;=$H$8,$C30&lt;&gt;""),INDEX(DR_VAL,MIN(1,4),MATCH($C30,DR_KAT,0))*$D30*IF($E30="",12,$E30),0),0)</f>
        <v>0</v>
      </c>
      <c r="G30" s="8">
        <f>IFERROR(IF(AND(2&lt;=$H$8,$C30&lt;&gt;""),INDEX(DR_VAL,MIN(2,4),MATCH($C30,DR_KAT,0))*$D30*IF($E30="",12,$E30),0),0)</f>
        <v>0</v>
      </c>
      <c r="H30" s="8">
        <f>IFERROR(IF(AND(3&lt;=$H$8,$C30&lt;&gt;""),INDEX(DR_VAL,MIN(3,4),MATCH($C30,DR_KAT,0))*$D30*IF($E30="",12,$E30),0),0)</f>
        <v>0</v>
      </c>
      <c r="I30" s="8">
        <f>IFERROR(IF(AND(4&lt;=$H$8,$C30&lt;&gt;""),INDEX(DR_VAL,MIN(4,4),MATCH($C30,DR_KAT,0))*$D30*IF($E30="",12,$E30),0),0)</f>
        <v>0</v>
      </c>
      <c r="J30" s="8">
        <f>IFERROR(IF(AND(5&lt;=$H$8,$C30&lt;&gt;""),INDEX(DR_VAL,MIN(5,4),MATCH($C30,DR_KAT,0))*$D30*IF($E30="",12,$E30),0),0)</f>
        <v>0</v>
      </c>
      <c r="K30" s="8">
        <f>IFERROR(IF(AND(6&lt;=$H$8,$C30&lt;&gt;""),INDEX(DR_VAL,MIN(6,4),MATCH($C30,DR_KAT,0))*$D30*IF($E30="",12,$E30),0),0)</f>
        <v>0</v>
      </c>
      <c r="L30" s="8">
        <f t="shared" si="7"/>
        <v>0</v>
      </c>
    </row>
    <row r="31" spans="2:12" ht="14.25" customHeight="1" x14ac:dyDescent="0.3">
      <c r="B31" s="16" t="s">
        <v>26</v>
      </c>
      <c r="F31" s="60">
        <f t="shared" ref="F31:K31" si="8">SUM(F18:F25)+SUM(F27:F30)</f>
        <v>0</v>
      </c>
      <c r="G31" s="60">
        <f t="shared" si="8"/>
        <v>0</v>
      </c>
      <c r="H31" s="60">
        <f t="shared" si="8"/>
        <v>0</v>
      </c>
      <c r="I31" s="60">
        <f t="shared" si="8"/>
        <v>0</v>
      </c>
      <c r="J31" s="60">
        <f t="shared" si="8"/>
        <v>0</v>
      </c>
      <c r="K31" s="60">
        <f t="shared" si="8"/>
        <v>0</v>
      </c>
      <c r="L31" s="60">
        <f t="shared" si="7"/>
        <v>0</v>
      </c>
    </row>
    <row r="32" spans="2:12" ht="14.25" customHeight="1" x14ac:dyDescent="0.3">
      <c r="B32" s="1" t="s">
        <v>27</v>
      </c>
      <c r="D32" s="61">
        <f>LKP</f>
        <v>0.59859999999999991</v>
      </c>
      <c r="F32" s="8">
        <f t="shared" ref="F32:K32" si="9">F31*LKP</f>
        <v>0</v>
      </c>
      <c r="G32" s="8">
        <f t="shared" si="9"/>
        <v>0</v>
      </c>
      <c r="H32" s="8">
        <f t="shared" si="9"/>
        <v>0</v>
      </c>
      <c r="I32" s="8">
        <f t="shared" si="9"/>
        <v>0</v>
      </c>
      <c r="J32" s="8">
        <f t="shared" si="9"/>
        <v>0</v>
      </c>
      <c r="K32" s="8">
        <f t="shared" si="9"/>
        <v>0</v>
      </c>
      <c r="L32" s="8">
        <f t="shared" si="7"/>
        <v>0</v>
      </c>
    </row>
    <row r="33" spans="2:12" ht="14.25" customHeight="1" x14ac:dyDescent="0.3">
      <c r="B33" s="62" t="s">
        <v>28</v>
      </c>
      <c r="F33" s="63">
        <f t="shared" ref="F33:K33" si="10">F31+F32</f>
        <v>0</v>
      </c>
      <c r="G33" s="63">
        <f t="shared" si="10"/>
        <v>0</v>
      </c>
      <c r="H33" s="63">
        <f t="shared" si="10"/>
        <v>0</v>
      </c>
      <c r="I33" s="63">
        <f t="shared" si="10"/>
        <v>0</v>
      </c>
      <c r="J33" s="63">
        <f t="shared" si="10"/>
        <v>0</v>
      </c>
      <c r="K33" s="63">
        <f t="shared" si="10"/>
        <v>0</v>
      </c>
      <c r="L33" s="63">
        <f t="shared" si="7"/>
        <v>0</v>
      </c>
    </row>
    <row r="35" spans="2:12" ht="19.5" customHeight="1" x14ac:dyDescent="0.3">
      <c r="B35" s="83" t="s">
        <v>29</v>
      </c>
      <c r="C35" s="84"/>
      <c r="D35" s="84"/>
      <c r="E35" s="84"/>
      <c r="F35" s="84"/>
      <c r="G35" s="84"/>
      <c r="H35" s="84"/>
      <c r="I35" s="84"/>
      <c r="J35" s="84"/>
      <c r="K35" s="84"/>
      <c r="L35" s="84"/>
    </row>
    <row r="36" spans="2:12" ht="14.25" customHeight="1" x14ac:dyDescent="0.3">
      <c r="B36" s="85" t="s">
        <v>30</v>
      </c>
      <c r="C36" s="84"/>
      <c r="D36" s="84"/>
      <c r="E36" s="84"/>
      <c r="F36" s="84"/>
      <c r="G36" s="84"/>
      <c r="H36" s="84"/>
      <c r="I36" s="84"/>
      <c r="J36" s="84"/>
      <c r="K36" s="84"/>
      <c r="L36" s="84"/>
    </row>
    <row r="37" spans="2:12" ht="14.25" customHeight="1" x14ac:dyDescent="0.3">
      <c r="B37" s="20" t="s">
        <v>31</v>
      </c>
      <c r="F37" s="64"/>
      <c r="G37" s="64"/>
      <c r="H37" s="64"/>
      <c r="I37" s="64"/>
      <c r="J37" s="64"/>
      <c r="K37" s="64"/>
      <c r="L37" s="8">
        <f t="shared" ref="L37:L45" si="11">SUM(F37:K37)</f>
        <v>0</v>
      </c>
    </row>
    <row r="38" spans="2:12" ht="14.25" customHeight="1" x14ac:dyDescent="0.3">
      <c r="B38" s="20" t="s">
        <v>32</v>
      </c>
      <c r="F38" s="64"/>
      <c r="G38" s="64"/>
      <c r="H38" s="64"/>
      <c r="I38" s="64"/>
      <c r="J38" s="64"/>
      <c r="K38" s="64"/>
      <c r="L38" s="8">
        <f t="shared" si="11"/>
        <v>0</v>
      </c>
    </row>
    <row r="39" spans="2:12" ht="14.25" customHeight="1" x14ac:dyDescent="0.3">
      <c r="B39" s="20" t="s">
        <v>33</v>
      </c>
      <c r="F39" s="64"/>
      <c r="G39" s="64"/>
      <c r="H39" s="64"/>
      <c r="I39" s="64"/>
      <c r="J39" s="64"/>
      <c r="K39" s="64"/>
      <c r="L39" s="8">
        <f t="shared" si="11"/>
        <v>0</v>
      </c>
    </row>
    <row r="40" spans="2:12" ht="14.25" customHeight="1" x14ac:dyDescent="0.3">
      <c r="B40" s="20" t="s">
        <v>34</v>
      </c>
      <c r="F40" s="64"/>
      <c r="G40" s="64"/>
      <c r="H40" s="64"/>
      <c r="I40" s="64"/>
      <c r="J40" s="64"/>
      <c r="K40" s="64"/>
      <c r="L40" s="8">
        <f t="shared" si="11"/>
        <v>0</v>
      </c>
    </row>
    <row r="41" spans="2:12" ht="14.25" customHeight="1" x14ac:dyDescent="0.3">
      <c r="B41" s="20" t="s">
        <v>35</v>
      </c>
      <c r="F41" s="64"/>
      <c r="G41" s="64"/>
      <c r="H41" s="64"/>
      <c r="I41" s="64"/>
      <c r="J41" s="64"/>
      <c r="K41" s="64"/>
      <c r="L41" s="8">
        <f t="shared" si="11"/>
        <v>0</v>
      </c>
    </row>
    <row r="42" spans="2:12" ht="14.25" customHeight="1" x14ac:dyDescent="0.3">
      <c r="B42" s="20" t="s">
        <v>36</v>
      </c>
      <c r="F42" s="64"/>
      <c r="G42" s="64"/>
      <c r="H42" s="64"/>
      <c r="I42" s="64"/>
      <c r="J42" s="64"/>
      <c r="K42" s="64"/>
      <c r="L42" s="8">
        <f t="shared" si="11"/>
        <v>0</v>
      </c>
    </row>
    <row r="43" spans="2:12" ht="14.25" customHeight="1" x14ac:dyDescent="0.3">
      <c r="B43" s="20" t="s">
        <v>37</v>
      </c>
      <c r="F43" s="64"/>
      <c r="G43" s="64"/>
      <c r="H43" s="64"/>
      <c r="I43" s="64"/>
      <c r="J43" s="64"/>
      <c r="K43" s="64"/>
      <c r="L43" s="8">
        <f t="shared" si="11"/>
        <v>0</v>
      </c>
    </row>
    <row r="44" spans="2:12" ht="14.25" customHeight="1" x14ac:dyDescent="0.3">
      <c r="B44" s="20" t="s">
        <v>38</v>
      </c>
      <c r="F44" s="64"/>
      <c r="G44" s="64"/>
      <c r="H44" s="64"/>
      <c r="I44" s="64"/>
      <c r="J44" s="64"/>
      <c r="K44" s="64"/>
      <c r="L44" s="8">
        <f t="shared" si="11"/>
        <v>0</v>
      </c>
    </row>
    <row r="45" spans="2:12" ht="14.25" customHeight="1" x14ac:dyDescent="0.3">
      <c r="B45" s="16" t="s">
        <v>39</v>
      </c>
      <c r="F45" s="60">
        <f t="shared" ref="F45:K45" si="12">SUM(F37:F44)</f>
        <v>0</v>
      </c>
      <c r="G45" s="60">
        <f t="shared" si="12"/>
        <v>0</v>
      </c>
      <c r="H45" s="60">
        <f t="shared" si="12"/>
        <v>0</v>
      </c>
      <c r="I45" s="60">
        <f t="shared" si="12"/>
        <v>0</v>
      </c>
      <c r="J45" s="60">
        <f t="shared" si="12"/>
        <v>0</v>
      </c>
      <c r="K45" s="60">
        <f t="shared" si="12"/>
        <v>0</v>
      </c>
      <c r="L45" s="60">
        <f t="shared" si="11"/>
        <v>0</v>
      </c>
    </row>
    <row r="46" spans="2:12" ht="14.25" customHeight="1" x14ac:dyDescent="0.3">
      <c r="B46" s="85" t="s">
        <v>40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</row>
    <row r="47" spans="2:12" ht="14.25" customHeight="1" x14ac:dyDescent="0.3">
      <c r="B47" s="20" t="s">
        <v>41</v>
      </c>
      <c r="F47" s="64"/>
      <c r="G47" s="64"/>
      <c r="H47" s="64"/>
      <c r="I47" s="64"/>
      <c r="J47" s="64"/>
      <c r="K47" s="64"/>
      <c r="L47" s="8">
        <f t="shared" ref="L47:L53" si="13">SUM(F47:K47)</f>
        <v>0</v>
      </c>
    </row>
    <row r="48" spans="2:12" ht="14.25" customHeight="1" x14ac:dyDescent="0.3">
      <c r="B48" s="20" t="s">
        <v>42</v>
      </c>
      <c r="F48" s="64"/>
      <c r="G48" s="64"/>
      <c r="H48" s="64"/>
      <c r="I48" s="64"/>
      <c r="J48" s="64"/>
      <c r="K48" s="64"/>
      <c r="L48" s="8">
        <f t="shared" si="13"/>
        <v>0</v>
      </c>
    </row>
    <row r="49" spans="2:12" ht="14.25" customHeight="1" x14ac:dyDescent="0.3">
      <c r="B49" s="20" t="s">
        <v>43</v>
      </c>
      <c r="F49" s="64"/>
      <c r="G49" s="64"/>
      <c r="H49" s="64"/>
      <c r="I49" s="64"/>
      <c r="J49" s="64"/>
      <c r="K49" s="64"/>
      <c r="L49" s="8">
        <f t="shared" si="13"/>
        <v>0</v>
      </c>
    </row>
    <row r="50" spans="2:12" ht="14.25" customHeight="1" x14ac:dyDescent="0.3">
      <c r="B50" s="20" t="s">
        <v>44</v>
      </c>
      <c r="F50" s="64"/>
      <c r="G50" s="64"/>
      <c r="H50" s="64"/>
      <c r="I50" s="64"/>
      <c r="J50" s="64"/>
      <c r="K50" s="64"/>
      <c r="L50" s="8">
        <f t="shared" si="13"/>
        <v>0</v>
      </c>
    </row>
    <row r="51" spans="2:12" ht="14.25" customHeight="1" x14ac:dyDescent="0.3">
      <c r="B51" s="20" t="s">
        <v>45</v>
      </c>
      <c r="F51" s="64"/>
      <c r="G51" s="64"/>
      <c r="H51" s="64"/>
      <c r="I51" s="64"/>
      <c r="J51" s="64"/>
      <c r="K51" s="64"/>
      <c r="L51" s="8">
        <f t="shared" si="13"/>
        <v>0</v>
      </c>
    </row>
    <row r="52" spans="2:12" ht="14.25" customHeight="1" x14ac:dyDescent="0.3">
      <c r="B52" s="20" t="s">
        <v>46</v>
      </c>
      <c r="F52" s="64"/>
      <c r="G52" s="64"/>
      <c r="H52" s="64"/>
      <c r="I52" s="64"/>
      <c r="J52" s="64"/>
      <c r="K52" s="64"/>
      <c r="L52" s="8">
        <f t="shared" si="13"/>
        <v>0</v>
      </c>
    </row>
    <row r="53" spans="2:12" ht="14.25" customHeight="1" x14ac:dyDescent="0.3">
      <c r="B53" s="16" t="s">
        <v>47</v>
      </c>
      <c r="F53" s="60">
        <f t="shared" ref="F53:K53" si="14">SUM(F47:F52)</f>
        <v>0</v>
      </c>
      <c r="G53" s="60">
        <f t="shared" si="14"/>
        <v>0</v>
      </c>
      <c r="H53" s="60">
        <f t="shared" si="14"/>
        <v>0</v>
      </c>
      <c r="I53" s="60">
        <f t="shared" si="14"/>
        <v>0</v>
      </c>
      <c r="J53" s="60">
        <f t="shared" si="14"/>
        <v>0</v>
      </c>
      <c r="K53" s="60">
        <f t="shared" si="14"/>
        <v>0</v>
      </c>
      <c r="L53" s="60">
        <f t="shared" si="13"/>
        <v>0</v>
      </c>
    </row>
    <row r="54" spans="2:12" ht="14.25" customHeight="1" x14ac:dyDescent="0.3">
      <c r="B54" s="85" t="s">
        <v>48</v>
      </c>
      <c r="C54" s="84"/>
      <c r="D54" s="84"/>
      <c r="E54" s="84"/>
      <c r="F54" s="84"/>
      <c r="G54" s="84"/>
      <c r="H54" s="84"/>
      <c r="I54" s="84"/>
      <c r="J54" s="84"/>
      <c r="K54" s="84"/>
      <c r="L54" s="84"/>
    </row>
    <row r="55" spans="2:12" ht="14.25" customHeight="1" x14ac:dyDescent="0.3">
      <c r="B55" s="16" t="s">
        <v>49</v>
      </c>
      <c r="C55" s="86" t="s">
        <v>50</v>
      </c>
      <c r="D55" s="87"/>
      <c r="E55" s="88"/>
      <c r="G55" s="96" t="str">
        <f>IF($C$55="Transferering","→ ingår EJ i INDI-underlaget","→ ingår i INDI-underlaget")</f>
        <v>→ ingår i INDI-underlaget</v>
      </c>
      <c r="H55" s="84"/>
      <c r="I55" s="84"/>
      <c r="J55" s="84"/>
      <c r="K55" s="84"/>
      <c r="L55" s="84"/>
    </row>
    <row r="56" spans="2:12" ht="14.25" customHeight="1" x14ac:dyDescent="0.3">
      <c r="B56" s="20"/>
      <c r="C56" s="58"/>
      <c r="D56" s="37"/>
      <c r="E56" s="38">
        <v>12</v>
      </c>
      <c r="F56" s="8">
        <f>IF(1&lt;=$H$8,IF($H$12=0,$C56,MIN($C56,$H$12))*IF($E56="",12,$E56)*$D56*(1+SAL_IDX)^0,0)</f>
        <v>0</v>
      </c>
      <c r="G56" s="8">
        <f>IF(2&lt;=$H$8,IF($H$12=0,$C56,MIN($C56,$H$12))*IF($E56="",12,$E56)*$D56*(1+SAL_IDX)^1,0)</f>
        <v>0</v>
      </c>
      <c r="H56" s="8">
        <f>IF(3&lt;=$H$8,IF($H$12=0,$C56,MIN($C56,$H$12))*IF($E56="",12,$E56)*$D56*(1+SAL_IDX)^2,0)</f>
        <v>0</v>
      </c>
      <c r="I56" s="8">
        <f>IF(4&lt;=$H$8,IF($H$12=0,$C56,MIN($C56,$H$12))*IF($E56="",12,$E56)*$D56*(1+SAL_IDX)^3,0)</f>
        <v>0</v>
      </c>
      <c r="J56" s="8">
        <f>IF(5&lt;=$H$8,IF($H$12=0,$C56,MIN($C56,$H$12))*IF($E56="",12,$E56)*$D56*(1+SAL_IDX)^4,0)</f>
        <v>0</v>
      </c>
      <c r="K56" s="8">
        <f>IF(6&lt;=$H$8,IF($H$12=0,$C56,MIN($C56,$H$12))*IF($E56="",12,$E56)*$D56*(1+SAL_IDX)^5,0)</f>
        <v>0</v>
      </c>
      <c r="L56" s="8">
        <f t="shared" ref="L56:L61" si="15">SUM(F56:K56)</f>
        <v>0</v>
      </c>
    </row>
    <row r="57" spans="2:12" ht="14.25" customHeight="1" x14ac:dyDescent="0.3">
      <c r="B57" s="20"/>
      <c r="C57" s="58"/>
      <c r="D57" s="37"/>
      <c r="E57" s="38">
        <v>12</v>
      </c>
      <c r="F57" s="8">
        <f>IF(1&lt;=$H$8,IF($H$12=0,$C57,MIN($C57,$H$12))*IF($E57="",12,$E57)*$D57*(1+SAL_IDX)^0,0)</f>
        <v>0</v>
      </c>
      <c r="G57" s="8">
        <f>IF(2&lt;=$H$8,IF($H$12=0,$C57,MIN($C57,$H$12))*IF($E57="",12,$E57)*$D57*(1+SAL_IDX)^1,0)</f>
        <v>0</v>
      </c>
      <c r="H57" s="8">
        <f>IF(3&lt;=$H$8,IF($H$12=0,$C57,MIN($C57,$H$12))*IF($E57="",12,$E57)*$D57*(1+SAL_IDX)^2,0)</f>
        <v>0</v>
      </c>
      <c r="I57" s="8">
        <f>IF(4&lt;=$H$8,IF($H$12=0,$C57,MIN($C57,$H$12))*IF($E57="",12,$E57)*$D57*(1+SAL_IDX)^3,0)</f>
        <v>0</v>
      </c>
      <c r="J57" s="8">
        <f>IF(5&lt;=$H$8,IF($H$12=0,$C57,MIN($C57,$H$12))*IF($E57="",12,$E57)*$D57*(1+SAL_IDX)^4,0)</f>
        <v>0</v>
      </c>
      <c r="K57" s="8">
        <f>IF(6&lt;=$H$8,IF($H$12=0,$C57,MIN($C57,$H$12))*IF($E57="",12,$E57)*$D57*(1+SAL_IDX)^5,0)</f>
        <v>0</v>
      </c>
      <c r="L57" s="8">
        <f t="shared" si="15"/>
        <v>0</v>
      </c>
    </row>
    <row r="58" spans="2:12" ht="14.25" customHeight="1" x14ac:dyDescent="0.3">
      <c r="B58" s="20"/>
      <c r="C58" s="58"/>
      <c r="D58" s="37"/>
      <c r="E58" s="38">
        <v>12</v>
      </c>
      <c r="F58" s="8">
        <f>IF(1&lt;=$H$8,IF($H$12=0,$C58,MIN($C58,$H$12))*IF($E58="",12,$E58)*$D58*(1+SAL_IDX)^0,0)</f>
        <v>0</v>
      </c>
      <c r="G58" s="8">
        <f>IF(2&lt;=$H$8,IF($H$12=0,$C58,MIN($C58,$H$12))*IF($E58="",12,$E58)*$D58*(1+SAL_IDX)^1,0)</f>
        <v>0</v>
      </c>
      <c r="H58" s="8">
        <f>IF(3&lt;=$H$8,IF($H$12=0,$C58,MIN($C58,$H$12))*IF($E58="",12,$E58)*$D58*(1+SAL_IDX)^2,0)</f>
        <v>0</v>
      </c>
      <c r="I58" s="8">
        <f>IF(4&lt;=$H$8,IF($H$12=0,$C58,MIN($C58,$H$12))*IF($E58="",12,$E58)*$D58*(1+SAL_IDX)^3,0)</f>
        <v>0</v>
      </c>
      <c r="J58" s="8">
        <f>IF(5&lt;=$H$8,IF($H$12=0,$C58,MIN($C58,$H$12))*IF($E58="",12,$E58)*$D58*(1+SAL_IDX)^4,0)</f>
        <v>0</v>
      </c>
      <c r="K58" s="8">
        <f>IF(6&lt;=$H$8,IF($H$12=0,$C58,MIN($C58,$H$12))*IF($E58="",12,$E58)*$D58*(1+SAL_IDX)^5,0)</f>
        <v>0</v>
      </c>
      <c r="L58" s="8">
        <f t="shared" si="15"/>
        <v>0</v>
      </c>
    </row>
    <row r="59" spans="2:12" ht="14.25" customHeight="1" x14ac:dyDescent="0.3">
      <c r="B59" s="20"/>
      <c r="C59" s="58"/>
      <c r="D59" s="37"/>
      <c r="E59" s="38">
        <v>12</v>
      </c>
      <c r="F59" s="8">
        <f>IF(1&lt;=$H$8,IF($H$12=0,$C59,MIN($C59,$H$12))*IF($E59="",12,$E59)*$D59*(1+SAL_IDX)^0,0)</f>
        <v>0</v>
      </c>
      <c r="G59" s="8">
        <f>IF(2&lt;=$H$8,IF($H$12=0,$C59,MIN($C59,$H$12))*IF($E59="",12,$E59)*$D59*(1+SAL_IDX)^1,0)</f>
        <v>0</v>
      </c>
      <c r="H59" s="8">
        <f>IF(3&lt;=$H$8,IF($H$12=0,$C59,MIN($C59,$H$12))*IF($E59="",12,$E59)*$D59*(1+SAL_IDX)^2,0)</f>
        <v>0</v>
      </c>
      <c r="I59" s="8">
        <f>IF(4&lt;=$H$8,IF($H$12=0,$C59,MIN($C59,$H$12))*IF($E59="",12,$E59)*$D59*(1+SAL_IDX)^3,0)</f>
        <v>0</v>
      </c>
      <c r="J59" s="8">
        <f>IF(5&lt;=$H$8,IF($H$12=0,$C59,MIN($C59,$H$12))*IF($E59="",12,$E59)*$D59*(1+SAL_IDX)^4,0)</f>
        <v>0</v>
      </c>
      <c r="K59" s="8">
        <f>IF(6&lt;=$H$8,IF($H$12=0,$C59,MIN($C59,$H$12))*IF($E59="",12,$E59)*$D59*(1+SAL_IDX)^5,0)</f>
        <v>0</v>
      </c>
      <c r="L59" s="8">
        <f t="shared" si="15"/>
        <v>0</v>
      </c>
    </row>
    <row r="60" spans="2:12" ht="14.25" customHeight="1" x14ac:dyDescent="0.3">
      <c r="B60" s="1" t="s">
        <v>51</v>
      </c>
      <c r="F60" s="8">
        <f t="shared" ref="F60:K60" si="16">SUM(F56:F59)</f>
        <v>0</v>
      </c>
      <c r="G60" s="8">
        <f t="shared" si="16"/>
        <v>0</v>
      </c>
      <c r="H60" s="8">
        <f t="shared" si="16"/>
        <v>0</v>
      </c>
      <c r="I60" s="8">
        <f t="shared" si="16"/>
        <v>0</v>
      </c>
      <c r="J60" s="8">
        <f t="shared" si="16"/>
        <v>0</v>
      </c>
      <c r="K60" s="8">
        <f t="shared" si="16"/>
        <v>0</v>
      </c>
      <c r="L60" s="8">
        <f t="shared" si="15"/>
        <v>0</v>
      </c>
    </row>
    <row r="61" spans="2:12" ht="14.25" customHeight="1" x14ac:dyDescent="0.3">
      <c r="B61" s="16" t="s">
        <v>52</v>
      </c>
      <c r="D61" s="61">
        <f>LKP_EXT</f>
        <v>0.47499999999999998</v>
      </c>
      <c r="F61" s="60">
        <f t="shared" ref="F61:K61" si="17">F60*(1+LKP_EXT)</f>
        <v>0</v>
      </c>
      <c r="G61" s="60">
        <f t="shared" si="17"/>
        <v>0</v>
      </c>
      <c r="H61" s="60">
        <f t="shared" si="17"/>
        <v>0</v>
      </c>
      <c r="I61" s="60">
        <f t="shared" si="17"/>
        <v>0</v>
      </c>
      <c r="J61" s="60">
        <f t="shared" si="17"/>
        <v>0</v>
      </c>
      <c r="K61" s="60">
        <f t="shared" si="17"/>
        <v>0</v>
      </c>
      <c r="L61" s="60">
        <f t="shared" si="15"/>
        <v>0</v>
      </c>
    </row>
    <row r="63" spans="2:12" ht="19.5" customHeight="1" x14ac:dyDescent="0.3">
      <c r="B63" s="83" t="s">
        <v>53</v>
      </c>
      <c r="C63" s="84"/>
      <c r="D63" s="84"/>
      <c r="E63" s="84"/>
      <c r="F63" s="84"/>
      <c r="G63" s="84"/>
      <c r="H63" s="84"/>
      <c r="I63" s="84"/>
      <c r="J63" s="84"/>
      <c r="K63" s="84"/>
      <c r="L63" s="84"/>
    </row>
    <row r="64" spans="2:12" ht="14.25" customHeight="1" x14ac:dyDescent="0.3">
      <c r="B64" s="1" t="s">
        <v>54</v>
      </c>
      <c r="F64" s="8">
        <f t="shared" ref="F64:K64" si="18">F33+F45+IF($C$55="Transferering",0,F61)</f>
        <v>0</v>
      </c>
      <c r="G64" s="8">
        <f t="shared" si="18"/>
        <v>0</v>
      </c>
      <c r="H64" s="8">
        <f t="shared" si="18"/>
        <v>0</v>
      </c>
      <c r="I64" s="8">
        <f t="shared" si="18"/>
        <v>0</v>
      </c>
      <c r="J64" s="8">
        <f t="shared" si="18"/>
        <v>0</v>
      </c>
      <c r="K64" s="8">
        <f t="shared" si="18"/>
        <v>0</v>
      </c>
      <c r="L64" s="8">
        <f>SUM(F64:K64)</f>
        <v>0</v>
      </c>
    </row>
    <row r="65" spans="2:12" ht="14.25" customHeight="1" x14ac:dyDescent="0.3">
      <c r="B65" s="16" t="s">
        <v>55</v>
      </c>
      <c r="D65" s="61">
        <f>INDI_KI</f>
        <v>0.28989999999999999</v>
      </c>
      <c r="F65" s="60">
        <f t="shared" ref="F65:K65" si="19">F64*INDI_KI</f>
        <v>0</v>
      </c>
      <c r="G65" s="60">
        <f t="shared" si="19"/>
        <v>0</v>
      </c>
      <c r="H65" s="60">
        <f t="shared" si="19"/>
        <v>0</v>
      </c>
      <c r="I65" s="60">
        <f t="shared" si="19"/>
        <v>0</v>
      </c>
      <c r="J65" s="60">
        <f t="shared" si="19"/>
        <v>0</v>
      </c>
      <c r="K65" s="60">
        <f t="shared" si="19"/>
        <v>0</v>
      </c>
      <c r="L65" s="60">
        <f>SUM(F65:K65)</f>
        <v>0</v>
      </c>
    </row>
    <row r="67" spans="2:12" ht="21.75" customHeight="1" x14ac:dyDescent="0.3">
      <c r="B67" s="65" t="s">
        <v>56</v>
      </c>
      <c r="C67" s="66"/>
      <c r="D67" s="66"/>
      <c r="E67" s="66"/>
      <c r="F67" s="67">
        <f t="shared" ref="F67:K67" si="20">F33+F45+F53+F61+F65</f>
        <v>0</v>
      </c>
      <c r="G67" s="67">
        <f t="shared" si="20"/>
        <v>0</v>
      </c>
      <c r="H67" s="67">
        <f t="shared" si="20"/>
        <v>0</v>
      </c>
      <c r="I67" s="67">
        <f t="shared" si="20"/>
        <v>0</v>
      </c>
      <c r="J67" s="67">
        <f t="shared" si="20"/>
        <v>0</v>
      </c>
      <c r="K67" s="67">
        <f t="shared" si="20"/>
        <v>0</v>
      </c>
      <c r="L67" s="67">
        <f>SUM(F67:K67)</f>
        <v>0</v>
      </c>
    </row>
    <row r="69" spans="2:12" ht="19.5" customHeight="1" x14ac:dyDescent="0.3">
      <c r="B69" s="83" t="s">
        <v>57</v>
      </c>
      <c r="C69" s="84"/>
      <c r="D69" s="84"/>
      <c r="E69" s="84"/>
      <c r="F69" s="84"/>
      <c r="G69" s="84"/>
      <c r="H69" s="84"/>
      <c r="I69" s="84"/>
      <c r="J69" s="84"/>
      <c r="K69" s="84"/>
      <c r="L69" s="84"/>
    </row>
    <row r="70" spans="2:12" ht="14.25" customHeight="1" x14ac:dyDescent="0.3">
      <c r="B70" s="1" t="s">
        <v>58</v>
      </c>
      <c r="F70" s="8">
        <f t="shared" ref="F70:K70" si="21">IF($H$11="Direkta totalt",(F33+F45+F53+F61-F51),F64)*$C$12</f>
        <v>0</v>
      </c>
      <c r="G70" s="8">
        <f t="shared" si="21"/>
        <v>0</v>
      </c>
      <c r="H70" s="8">
        <f t="shared" si="21"/>
        <v>0</v>
      </c>
      <c r="I70" s="8">
        <f t="shared" si="21"/>
        <v>0</v>
      </c>
      <c r="J70" s="8">
        <f t="shared" si="21"/>
        <v>0</v>
      </c>
      <c r="K70" s="8">
        <f t="shared" si="21"/>
        <v>0</v>
      </c>
      <c r="L70" s="8">
        <f>SUM(F70:K70)</f>
        <v>0</v>
      </c>
    </row>
    <row r="71" spans="2:12" ht="14.25" customHeight="1" x14ac:dyDescent="0.3">
      <c r="B71" s="68" t="s">
        <v>59</v>
      </c>
      <c r="F71" s="69">
        <f t="shared" ref="F71:K71" si="22">F33+F45+F53+F61+F70</f>
        <v>0</v>
      </c>
      <c r="G71" s="69">
        <f t="shared" si="22"/>
        <v>0</v>
      </c>
      <c r="H71" s="69">
        <f t="shared" si="22"/>
        <v>0</v>
      </c>
      <c r="I71" s="69">
        <f t="shared" si="22"/>
        <v>0</v>
      </c>
      <c r="J71" s="69">
        <f t="shared" si="22"/>
        <v>0</v>
      </c>
      <c r="K71" s="69">
        <f t="shared" si="22"/>
        <v>0</v>
      </c>
      <c r="L71" s="69">
        <f>SUM(F71:K71)</f>
        <v>0</v>
      </c>
    </row>
    <row r="72" spans="2:12" ht="14.25" customHeight="1" x14ac:dyDescent="0.3">
      <c r="B72" s="16" t="s">
        <v>60</v>
      </c>
      <c r="F72" s="60">
        <f t="shared" ref="F72:K72" si="23">F67-F71</f>
        <v>0</v>
      </c>
      <c r="G72" s="60">
        <f t="shared" si="23"/>
        <v>0</v>
      </c>
      <c r="H72" s="60">
        <f t="shared" si="23"/>
        <v>0</v>
      </c>
      <c r="I72" s="60">
        <f t="shared" si="23"/>
        <v>0</v>
      </c>
      <c r="J72" s="60">
        <f t="shared" si="23"/>
        <v>0</v>
      </c>
      <c r="K72" s="60">
        <f t="shared" si="23"/>
        <v>0</v>
      </c>
      <c r="L72" s="60">
        <f>SUM(F72:K72)</f>
        <v>0</v>
      </c>
    </row>
    <row r="74" spans="2:12" ht="19.5" customHeight="1" x14ac:dyDescent="0.3">
      <c r="B74" s="83" t="s">
        <v>61</v>
      </c>
      <c r="C74" s="84"/>
      <c r="D74" s="84"/>
      <c r="E74" s="84"/>
      <c r="F74" s="84"/>
      <c r="G74" s="84"/>
      <c r="H74" s="84"/>
      <c r="I74" s="84"/>
      <c r="J74" s="84"/>
      <c r="K74" s="84"/>
      <c r="L74" s="84"/>
    </row>
    <row r="75" spans="2:12" ht="14.25" customHeight="1" x14ac:dyDescent="0.3">
      <c r="B75" s="16" t="s">
        <v>62</v>
      </c>
      <c r="F75" s="64"/>
      <c r="G75" s="64"/>
      <c r="H75" s="64"/>
      <c r="I75" s="64"/>
      <c r="J75" s="64"/>
      <c r="K75" s="64"/>
      <c r="L75" s="60">
        <f>SUM(F75:K75)</f>
        <v>0</v>
      </c>
    </row>
    <row r="76" spans="2:12" ht="14.25" customHeight="1" x14ac:dyDescent="0.3">
      <c r="B76" s="16" t="s">
        <v>63</v>
      </c>
      <c r="F76" s="60" t="str">
        <f t="shared" ref="F76:L76" si="24">IF($L$75=0,"",F75-F71)</f>
        <v/>
      </c>
      <c r="G76" s="60" t="str">
        <f t="shared" si="24"/>
        <v/>
      </c>
      <c r="H76" s="60" t="str">
        <f t="shared" si="24"/>
        <v/>
      </c>
      <c r="I76" s="60" t="str">
        <f t="shared" si="24"/>
        <v/>
      </c>
      <c r="J76" s="60" t="str">
        <f t="shared" si="24"/>
        <v/>
      </c>
      <c r="K76" s="60" t="str">
        <f t="shared" si="24"/>
        <v/>
      </c>
      <c r="L76" s="60" t="str">
        <f t="shared" si="24"/>
        <v/>
      </c>
    </row>
    <row r="78" spans="2:12" ht="14.25" customHeight="1" x14ac:dyDescent="0.3">
      <c r="B78" s="94" t="s">
        <v>64</v>
      </c>
      <c r="C78" s="84"/>
      <c r="D78" s="84"/>
      <c r="E78" s="84"/>
      <c r="F78" s="84"/>
      <c r="G78" s="84"/>
      <c r="H78" s="84"/>
      <c r="I78" s="84"/>
      <c r="J78" s="84"/>
      <c r="K78" s="84"/>
      <c r="L78" s="84"/>
    </row>
  </sheetData>
  <sheetProtection sheet="1" formatCells="0" formatColumns="0" formatRows="0" insertHyperlinks="0" sort="0" autoFilter="0"/>
  <mergeCells count="23">
    <mergeCell ref="B1:L1"/>
    <mergeCell ref="C14:L14"/>
    <mergeCell ref="C5:L5"/>
    <mergeCell ref="H11:L11"/>
    <mergeCell ref="B78:L78"/>
    <mergeCell ref="B69:L69"/>
    <mergeCell ref="B10:L10"/>
    <mergeCell ref="B74:L74"/>
    <mergeCell ref="B36:L36"/>
    <mergeCell ref="B63:L63"/>
    <mergeCell ref="B2:L2"/>
    <mergeCell ref="G55:L55"/>
    <mergeCell ref="C6:L6"/>
    <mergeCell ref="C7:E7"/>
    <mergeCell ref="B17:L17"/>
    <mergeCell ref="B35:L35"/>
    <mergeCell ref="B4:L4"/>
    <mergeCell ref="B26:L26"/>
    <mergeCell ref="C55:E55"/>
    <mergeCell ref="B54:L54"/>
    <mergeCell ref="B46:L46"/>
    <mergeCell ref="C11:E11"/>
    <mergeCell ref="C8:E8"/>
  </mergeCells>
  <conditionalFormatting sqref="F18:L25 F27:L30 F37:L44 F47:L52 F56:L59 F75:L75">
    <cfRule type="expression" dxfId="11" priority="5">
      <formula>F$16=""</formula>
    </cfRule>
  </conditionalFormatting>
  <conditionalFormatting sqref="F72:L72">
    <cfRule type="cellIs" dxfId="10" priority="2" operator="greaterThan">
      <formula>0.5</formula>
    </cfRule>
  </conditionalFormatting>
  <conditionalFormatting sqref="F76:L76">
    <cfRule type="cellIs" dxfId="9" priority="3" operator="lessThan">
      <formula>-0.5</formula>
    </cfRule>
    <cfRule type="cellIs" dxfId="8" priority="4" operator="greaterThan">
      <formula>0.5</formula>
    </cfRule>
  </conditionalFormatting>
  <dataValidations count="4">
    <dataValidation type="list" allowBlank="1" sqref="C7" xr:uid="{00000000-0002-0000-0B00-000000000000}">
      <formula1>INST_LIST</formula1>
      <formula2>0</formula2>
    </dataValidation>
    <dataValidation type="list" allowBlank="1" sqref="C27:C30" xr:uid="{00000000-0002-0000-0B00-000001000000}">
      <formula1>DR_KAT</formula1>
      <formula2>0</formula2>
    </dataValidation>
    <dataValidation type="list" sqref="C55" xr:uid="{00000000-0002-0000-0B00-000002000000}">
      <formula1>"Konsultkostnad,Transferering"</formula1>
      <formula2>0</formula2>
    </dataValidation>
    <dataValidation type="whole" errorTitle="Ogiltigt antal år" error="Ange ett heltal mellan 1 och 6." sqref="H8" xr:uid="{00000000-0002-0000-0B00-000003000000}">
      <formula1>1</formula1>
      <formula2>6</formula2>
    </dataValidation>
  </dataValidations>
  <pageMargins left="0.75" right="0.75" top="1" bottom="1" header="0.511811023622047" footer="0.511811023622047"/>
  <pageSetup fitToHeight="0" orientation="landscape" horizontalDpi="300" verticalDpi="300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78"/>
  <sheetViews>
    <sheetView showGridLines="0" zoomScaleNormal="100" workbookViewId="0"/>
  </sheetViews>
  <sheetFormatPr defaultColWidth="8.6640625" defaultRowHeight="14.4" x14ac:dyDescent="0.3"/>
  <cols>
    <col min="1" max="1" width="2.44140625" customWidth="1"/>
    <col min="2" max="2" width="38" customWidth="1"/>
    <col min="3" max="3" width="13" customWidth="1"/>
    <col min="4" max="4" width="8" customWidth="1"/>
    <col min="5" max="5" width="9" customWidth="1"/>
    <col min="6" max="10" width="12" customWidth="1"/>
    <col min="11" max="11" width="14" customWidth="1"/>
  </cols>
  <sheetData>
    <row r="1" spans="1:12" ht="27.75" customHeight="1" x14ac:dyDescent="0.3">
      <c r="A1" s="48" t="s">
        <v>88</v>
      </c>
      <c r="B1" s="92" t="s">
        <v>206</v>
      </c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ht="14.25" customHeight="1" x14ac:dyDescent="0.3">
      <c r="B2" s="95" t="s">
        <v>2</v>
      </c>
      <c r="C2" s="84"/>
      <c r="D2" s="84"/>
      <c r="E2" s="84"/>
      <c r="F2" s="84"/>
      <c r="G2" s="84"/>
      <c r="H2" s="84"/>
      <c r="I2" s="84"/>
      <c r="J2" s="84"/>
      <c r="K2" s="84"/>
      <c r="L2" s="84"/>
    </row>
    <row r="4" spans="1:12" ht="19.5" customHeight="1" x14ac:dyDescent="0.3">
      <c r="B4" s="83" t="s">
        <v>3</v>
      </c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2" ht="14.25" customHeight="1" x14ac:dyDescent="0.3">
      <c r="B5" s="16" t="s">
        <v>4</v>
      </c>
      <c r="C5" s="90"/>
      <c r="D5" s="91"/>
      <c r="E5" s="91"/>
      <c r="F5" s="91"/>
      <c r="G5" s="91"/>
      <c r="H5" s="91"/>
      <c r="I5" s="91"/>
      <c r="J5" s="91"/>
      <c r="K5" s="91"/>
      <c r="L5" s="91"/>
    </row>
    <row r="6" spans="1:12" ht="14.25" customHeight="1" x14ac:dyDescent="0.3">
      <c r="B6" s="16" t="s">
        <v>5</v>
      </c>
      <c r="C6" s="90"/>
      <c r="D6" s="91"/>
      <c r="E6" s="91"/>
      <c r="F6" s="91"/>
      <c r="G6" s="91"/>
      <c r="H6" s="91"/>
      <c r="I6" s="91"/>
      <c r="J6" s="91"/>
      <c r="K6" s="91"/>
      <c r="L6" s="91"/>
    </row>
    <row r="7" spans="1:12" ht="14.25" customHeight="1" x14ac:dyDescent="0.3">
      <c r="B7" s="16" t="s">
        <v>6</v>
      </c>
      <c r="C7" s="90" t="s">
        <v>7</v>
      </c>
      <c r="D7" s="91"/>
      <c r="E7" s="91"/>
      <c r="F7" s="49" t="s">
        <v>8</v>
      </c>
      <c r="H7" s="38">
        <v>2026</v>
      </c>
    </row>
    <row r="8" spans="1:12" ht="14.25" customHeight="1" x14ac:dyDescent="0.3">
      <c r="B8" s="16" t="s">
        <v>9</v>
      </c>
      <c r="C8" s="90"/>
      <c r="D8" s="91"/>
      <c r="E8" s="91"/>
      <c r="F8" s="49" t="s">
        <v>10</v>
      </c>
      <c r="H8" s="38">
        <v>4</v>
      </c>
    </row>
    <row r="10" spans="1:12" ht="19.5" customHeight="1" x14ac:dyDescent="0.3">
      <c r="B10" s="83" t="s">
        <v>11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</row>
    <row r="11" spans="1:12" ht="14.25" customHeight="1" x14ac:dyDescent="0.3">
      <c r="B11" s="16" t="s">
        <v>12</v>
      </c>
      <c r="C11" s="89" t="str">
        <f>IFERROR(VLOOKUP($A$1,RULES,2,FALSE()),"")</f>
        <v>Schablon 5%</v>
      </c>
      <c r="D11" s="84"/>
      <c r="E11" s="84"/>
      <c r="F11" s="49" t="s">
        <v>13</v>
      </c>
      <c r="H11" s="89" t="str">
        <f>IFERROR(VLOOKUP($A$1,RULES,4,FALSE()),"INDI-bas")</f>
        <v>INDI-bas</v>
      </c>
      <c r="I11" s="84"/>
      <c r="J11" s="84"/>
      <c r="K11" s="84"/>
      <c r="L11" s="84"/>
    </row>
    <row r="12" spans="1:12" ht="14.25" customHeight="1" x14ac:dyDescent="0.3">
      <c r="B12" s="16" t="s">
        <v>14</v>
      </c>
      <c r="C12" s="50">
        <f>IFERROR(VLOOKUP($A$1,RULES,3,FALSE()),INDI_KI)</f>
        <v>0.05</v>
      </c>
      <c r="F12" s="49" t="s">
        <v>15</v>
      </c>
      <c r="H12" s="51">
        <f>IFERROR(VLOOKUP($A$1,RULES,5,FALSE()),0)</f>
        <v>0</v>
      </c>
    </row>
    <row r="13" spans="1:12" ht="14.25" customHeight="1" x14ac:dyDescent="0.3">
      <c r="B13" s="16" t="s">
        <v>16</v>
      </c>
      <c r="C13" s="52">
        <f>IFERROR(VLOOKUP($A$1,RULES,6,FALSE()),0)</f>
        <v>0</v>
      </c>
      <c r="F13" s="49" t="s">
        <v>17</v>
      </c>
      <c r="H13" s="53">
        <f>IFERROR(VLOOKUP($A$1,RULES,7,FALSE()),"")</f>
        <v>3</v>
      </c>
    </row>
    <row r="14" spans="1:12" ht="45.75" customHeight="1" x14ac:dyDescent="0.3">
      <c r="B14" s="54" t="s">
        <v>18</v>
      </c>
      <c r="C14" s="93" t="str">
        <f>IFERROR(VLOOKUP($A$1,RULES,8,FALSE()),"")</f>
        <v>ALF Medicin (Forskningsrådet KI–Region Stockholm). Klinisk medicinsk forskning, ca 0,3–1,1 mkr/år i högst 3 år, ansökan i Researchweb. Overhead får belasta projektet med högst 5%; resten av KI:s INDI (28,99%) blir medfinansiering. Region- och folktandvårdspersonal budgeteras under Icke-KI-personal (LKP 47,5%).</v>
      </c>
      <c r="D14" s="84"/>
      <c r="E14" s="84"/>
      <c r="F14" s="84"/>
      <c r="G14" s="84"/>
      <c r="H14" s="84"/>
      <c r="I14" s="84"/>
      <c r="J14" s="84"/>
      <c r="K14" s="84"/>
      <c r="L14" s="84"/>
    </row>
    <row r="16" spans="1:12" ht="14.25" customHeight="1" x14ac:dyDescent="0.3">
      <c r="B16" s="55" t="s">
        <v>19</v>
      </c>
      <c r="C16" s="56" t="s">
        <v>20</v>
      </c>
      <c r="D16" s="56" t="s">
        <v>21</v>
      </c>
      <c r="E16" s="56" t="s">
        <v>22</v>
      </c>
      <c r="F16" s="57">
        <f>IF(1&lt;=$H$8,$H$7+0,"")</f>
        <v>2026</v>
      </c>
      <c r="G16" s="57">
        <f>IF(2&lt;=$H$8,$H$7+1,"")</f>
        <v>2027</v>
      </c>
      <c r="H16" s="57">
        <f>IF(3&lt;=$H$8,$H$7+2,"")</f>
        <v>2028</v>
      </c>
      <c r="I16" s="57">
        <f>IF(4&lt;=$H$8,$H$7+3,"")</f>
        <v>2029</v>
      </c>
      <c r="J16" s="57" t="str">
        <f>IF(5&lt;=$H$8,$H$7+4,"")</f>
        <v/>
      </c>
      <c r="K16" s="57" t="str">
        <f>IF(6&lt;=$H$8,$H$7+5,"")</f>
        <v/>
      </c>
      <c r="L16" s="56" t="s">
        <v>23</v>
      </c>
    </row>
    <row r="17" spans="2:12" ht="14.25" customHeight="1" x14ac:dyDescent="0.3">
      <c r="B17" s="85" t="s">
        <v>24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</row>
    <row r="18" spans="2:12" ht="14.25" customHeight="1" x14ac:dyDescent="0.3">
      <c r="B18" s="20"/>
      <c r="C18" s="58"/>
      <c r="D18" s="37"/>
      <c r="E18" s="38">
        <v>12</v>
      </c>
      <c r="F18" s="8">
        <f t="shared" ref="F18:F25" si="0">IF(1&lt;=$H$8,IF($H$12=0,$C18,MIN($C18,$H$12))*IF($E18="",12,$E18)*$D18*(1+SAL_IDX)^0,0)</f>
        <v>0</v>
      </c>
      <c r="G18" s="8">
        <f t="shared" ref="G18:G25" si="1">IF(2&lt;=$H$8,IF($H$12=0,$C18,MIN($C18,$H$12))*IF($E18="",12,$E18)*$D18*(1+SAL_IDX)^1,0)</f>
        <v>0</v>
      </c>
      <c r="H18" s="8">
        <f t="shared" ref="H18:H25" si="2">IF(3&lt;=$H$8,IF($H$12=0,$C18,MIN($C18,$H$12))*IF($E18="",12,$E18)*$D18*(1+SAL_IDX)^2,0)</f>
        <v>0</v>
      </c>
      <c r="I18" s="8">
        <f t="shared" ref="I18:I25" si="3">IF(4&lt;=$H$8,IF($H$12=0,$C18,MIN($C18,$H$12))*IF($E18="",12,$E18)*$D18*(1+SAL_IDX)^3,0)</f>
        <v>0</v>
      </c>
      <c r="J18" s="8">
        <f t="shared" ref="J18:J25" si="4">IF(5&lt;=$H$8,IF($H$12=0,$C18,MIN($C18,$H$12))*IF($E18="",12,$E18)*$D18*(1+SAL_IDX)^4,0)</f>
        <v>0</v>
      </c>
      <c r="K18" s="8">
        <f t="shared" ref="K18:K25" si="5">IF(6&lt;=$H$8,IF($H$12=0,$C18,MIN($C18,$H$12))*IF($E18="",12,$E18)*$D18*(1+SAL_IDX)^5,0)</f>
        <v>0</v>
      </c>
      <c r="L18" s="8">
        <f t="shared" ref="L18:L25" si="6">SUM(F18:K18)</f>
        <v>0</v>
      </c>
    </row>
    <row r="19" spans="2:12" ht="14.25" customHeight="1" x14ac:dyDescent="0.3">
      <c r="B19" s="20"/>
      <c r="C19" s="58"/>
      <c r="D19" s="37"/>
      <c r="E19" s="38">
        <v>12</v>
      </c>
      <c r="F19" s="8">
        <f t="shared" si="0"/>
        <v>0</v>
      </c>
      <c r="G19" s="8">
        <f t="shared" si="1"/>
        <v>0</v>
      </c>
      <c r="H19" s="8">
        <f t="shared" si="2"/>
        <v>0</v>
      </c>
      <c r="I19" s="8">
        <f t="shared" si="3"/>
        <v>0</v>
      </c>
      <c r="J19" s="8">
        <f t="shared" si="4"/>
        <v>0</v>
      </c>
      <c r="K19" s="8">
        <f t="shared" si="5"/>
        <v>0</v>
      </c>
      <c r="L19" s="8">
        <f t="shared" si="6"/>
        <v>0</v>
      </c>
    </row>
    <row r="20" spans="2:12" ht="14.25" customHeight="1" x14ac:dyDescent="0.3">
      <c r="B20" s="20"/>
      <c r="C20" s="58"/>
      <c r="D20" s="37"/>
      <c r="E20" s="38">
        <v>12</v>
      </c>
      <c r="F20" s="8">
        <f t="shared" si="0"/>
        <v>0</v>
      </c>
      <c r="G20" s="8">
        <f t="shared" si="1"/>
        <v>0</v>
      </c>
      <c r="H20" s="8">
        <f t="shared" si="2"/>
        <v>0</v>
      </c>
      <c r="I20" s="8">
        <f t="shared" si="3"/>
        <v>0</v>
      </c>
      <c r="J20" s="8">
        <f t="shared" si="4"/>
        <v>0</v>
      </c>
      <c r="K20" s="8">
        <f t="shared" si="5"/>
        <v>0</v>
      </c>
      <c r="L20" s="8">
        <f t="shared" si="6"/>
        <v>0</v>
      </c>
    </row>
    <row r="21" spans="2:12" ht="14.25" customHeight="1" x14ac:dyDescent="0.3">
      <c r="B21" s="20"/>
      <c r="C21" s="58"/>
      <c r="D21" s="37"/>
      <c r="E21" s="38">
        <v>12</v>
      </c>
      <c r="F21" s="8">
        <f t="shared" si="0"/>
        <v>0</v>
      </c>
      <c r="G21" s="8">
        <f t="shared" si="1"/>
        <v>0</v>
      </c>
      <c r="H21" s="8">
        <f t="shared" si="2"/>
        <v>0</v>
      </c>
      <c r="I21" s="8">
        <f t="shared" si="3"/>
        <v>0</v>
      </c>
      <c r="J21" s="8">
        <f t="shared" si="4"/>
        <v>0</v>
      </c>
      <c r="K21" s="8">
        <f t="shared" si="5"/>
        <v>0</v>
      </c>
      <c r="L21" s="8">
        <f t="shared" si="6"/>
        <v>0</v>
      </c>
    </row>
    <row r="22" spans="2:12" ht="14.25" customHeight="1" x14ac:dyDescent="0.3">
      <c r="B22" s="20"/>
      <c r="C22" s="58"/>
      <c r="D22" s="37"/>
      <c r="E22" s="38">
        <v>12</v>
      </c>
      <c r="F22" s="8">
        <f t="shared" si="0"/>
        <v>0</v>
      </c>
      <c r="G22" s="8">
        <f t="shared" si="1"/>
        <v>0</v>
      </c>
      <c r="H22" s="8">
        <f t="shared" si="2"/>
        <v>0</v>
      </c>
      <c r="I22" s="8">
        <f t="shared" si="3"/>
        <v>0</v>
      </c>
      <c r="J22" s="8">
        <f t="shared" si="4"/>
        <v>0</v>
      </c>
      <c r="K22" s="8">
        <f t="shared" si="5"/>
        <v>0</v>
      </c>
      <c r="L22" s="8">
        <f t="shared" si="6"/>
        <v>0</v>
      </c>
    </row>
    <row r="23" spans="2:12" ht="14.25" customHeight="1" x14ac:dyDescent="0.3">
      <c r="B23" s="20"/>
      <c r="C23" s="58"/>
      <c r="D23" s="37"/>
      <c r="E23" s="38">
        <v>12</v>
      </c>
      <c r="F23" s="8">
        <f t="shared" si="0"/>
        <v>0</v>
      </c>
      <c r="G23" s="8">
        <f t="shared" si="1"/>
        <v>0</v>
      </c>
      <c r="H23" s="8">
        <f t="shared" si="2"/>
        <v>0</v>
      </c>
      <c r="I23" s="8">
        <f t="shared" si="3"/>
        <v>0</v>
      </c>
      <c r="J23" s="8">
        <f t="shared" si="4"/>
        <v>0</v>
      </c>
      <c r="K23" s="8">
        <f t="shared" si="5"/>
        <v>0</v>
      </c>
      <c r="L23" s="8">
        <f t="shared" si="6"/>
        <v>0</v>
      </c>
    </row>
    <row r="24" spans="2:12" ht="14.25" customHeight="1" x14ac:dyDescent="0.3">
      <c r="B24" s="20"/>
      <c r="C24" s="58"/>
      <c r="D24" s="37"/>
      <c r="E24" s="38">
        <v>12</v>
      </c>
      <c r="F24" s="8">
        <f t="shared" si="0"/>
        <v>0</v>
      </c>
      <c r="G24" s="8">
        <f t="shared" si="1"/>
        <v>0</v>
      </c>
      <c r="H24" s="8">
        <f t="shared" si="2"/>
        <v>0</v>
      </c>
      <c r="I24" s="8">
        <f t="shared" si="3"/>
        <v>0</v>
      </c>
      <c r="J24" s="8">
        <f t="shared" si="4"/>
        <v>0</v>
      </c>
      <c r="K24" s="8">
        <f t="shared" si="5"/>
        <v>0</v>
      </c>
      <c r="L24" s="8">
        <f t="shared" si="6"/>
        <v>0</v>
      </c>
    </row>
    <row r="25" spans="2:12" ht="14.25" customHeight="1" x14ac:dyDescent="0.3">
      <c r="B25" s="20"/>
      <c r="C25" s="58"/>
      <c r="D25" s="37"/>
      <c r="E25" s="38">
        <v>12</v>
      </c>
      <c r="F25" s="8">
        <f t="shared" si="0"/>
        <v>0</v>
      </c>
      <c r="G25" s="8">
        <f t="shared" si="1"/>
        <v>0</v>
      </c>
      <c r="H25" s="8">
        <f t="shared" si="2"/>
        <v>0</v>
      </c>
      <c r="I25" s="8">
        <f t="shared" si="3"/>
        <v>0</v>
      </c>
      <c r="J25" s="8">
        <f t="shared" si="4"/>
        <v>0</v>
      </c>
      <c r="K25" s="8">
        <f t="shared" si="5"/>
        <v>0</v>
      </c>
      <c r="L25" s="8">
        <f t="shared" si="6"/>
        <v>0</v>
      </c>
    </row>
    <row r="26" spans="2:12" ht="14.25" customHeight="1" x14ac:dyDescent="0.3">
      <c r="B26" s="85" t="s">
        <v>25</v>
      </c>
      <c r="C26" s="84"/>
      <c r="D26" s="84"/>
      <c r="E26" s="84"/>
      <c r="F26" s="84"/>
      <c r="G26" s="84"/>
      <c r="H26" s="84"/>
      <c r="I26" s="84"/>
      <c r="J26" s="84"/>
      <c r="K26" s="84"/>
      <c r="L26" s="84"/>
    </row>
    <row r="27" spans="2:12" ht="14.25" customHeight="1" x14ac:dyDescent="0.3">
      <c r="B27" s="20"/>
      <c r="C27" s="59"/>
      <c r="D27" s="37"/>
      <c r="E27" s="38">
        <v>12</v>
      </c>
      <c r="F27" s="8">
        <f>IFERROR(IF(AND(1&lt;=$H$8,$C27&lt;&gt;""),INDEX(DR_VAL,MIN(1,4),MATCH($C27,DR_KAT,0))*$D27*IF($E27="",12,$E27),0),0)</f>
        <v>0</v>
      </c>
      <c r="G27" s="8">
        <f>IFERROR(IF(AND(2&lt;=$H$8,$C27&lt;&gt;""),INDEX(DR_VAL,MIN(2,4),MATCH($C27,DR_KAT,0))*$D27*IF($E27="",12,$E27),0),0)</f>
        <v>0</v>
      </c>
      <c r="H27" s="8">
        <f>IFERROR(IF(AND(3&lt;=$H$8,$C27&lt;&gt;""),INDEX(DR_VAL,MIN(3,4),MATCH($C27,DR_KAT,0))*$D27*IF($E27="",12,$E27),0),0)</f>
        <v>0</v>
      </c>
      <c r="I27" s="8">
        <f>IFERROR(IF(AND(4&lt;=$H$8,$C27&lt;&gt;""),INDEX(DR_VAL,MIN(4,4),MATCH($C27,DR_KAT,0))*$D27*IF($E27="",12,$E27),0),0)</f>
        <v>0</v>
      </c>
      <c r="J27" s="8">
        <f>IFERROR(IF(AND(5&lt;=$H$8,$C27&lt;&gt;""),INDEX(DR_VAL,MIN(5,4),MATCH($C27,DR_KAT,0))*$D27*IF($E27="",12,$E27),0),0)</f>
        <v>0</v>
      </c>
      <c r="K27" s="8">
        <f>IFERROR(IF(AND(6&lt;=$H$8,$C27&lt;&gt;""),INDEX(DR_VAL,MIN(6,4),MATCH($C27,DR_KAT,0))*$D27*IF($E27="",12,$E27),0),0)</f>
        <v>0</v>
      </c>
      <c r="L27" s="8">
        <f t="shared" ref="L27:L33" si="7">SUM(F27:K27)</f>
        <v>0</v>
      </c>
    </row>
    <row r="28" spans="2:12" ht="14.25" customHeight="1" x14ac:dyDescent="0.3">
      <c r="B28" s="20"/>
      <c r="C28" s="59"/>
      <c r="D28" s="37"/>
      <c r="E28" s="38">
        <v>12</v>
      </c>
      <c r="F28" s="8">
        <f>IFERROR(IF(AND(1&lt;=$H$8,$C28&lt;&gt;""),INDEX(DR_VAL,MIN(1,4),MATCH($C28,DR_KAT,0))*$D28*IF($E28="",12,$E28),0),0)</f>
        <v>0</v>
      </c>
      <c r="G28" s="8">
        <f>IFERROR(IF(AND(2&lt;=$H$8,$C28&lt;&gt;""),INDEX(DR_VAL,MIN(2,4),MATCH($C28,DR_KAT,0))*$D28*IF($E28="",12,$E28),0),0)</f>
        <v>0</v>
      </c>
      <c r="H28" s="8">
        <f>IFERROR(IF(AND(3&lt;=$H$8,$C28&lt;&gt;""),INDEX(DR_VAL,MIN(3,4),MATCH($C28,DR_KAT,0))*$D28*IF($E28="",12,$E28),0),0)</f>
        <v>0</v>
      </c>
      <c r="I28" s="8">
        <f>IFERROR(IF(AND(4&lt;=$H$8,$C28&lt;&gt;""),INDEX(DR_VAL,MIN(4,4),MATCH($C28,DR_KAT,0))*$D28*IF($E28="",12,$E28),0),0)</f>
        <v>0</v>
      </c>
      <c r="J28" s="8">
        <f>IFERROR(IF(AND(5&lt;=$H$8,$C28&lt;&gt;""),INDEX(DR_VAL,MIN(5,4),MATCH($C28,DR_KAT,0))*$D28*IF($E28="",12,$E28),0),0)</f>
        <v>0</v>
      </c>
      <c r="K28" s="8">
        <f>IFERROR(IF(AND(6&lt;=$H$8,$C28&lt;&gt;""),INDEX(DR_VAL,MIN(6,4),MATCH($C28,DR_KAT,0))*$D28*IF($E28="",12,$E28),0),0)</f>
        <v>0</v>
      </c>
      <c r="L28" s="8">
        <f t="shared" si="7"/>
        <v>0</v>
      </c>
    </row>
    <row r="29" spans="2:12" ht="14.25" customHeight="1" x14ac:dyDescent="0.3">
      <c r="B29" s="20"/>
      <c r="C29" s="59"/>
      <c r="D29" s="37"/>
      <c r="E29" s="38">
        <v>12</v>
      </c>
      <c r="F29" s="8">
        <f>IFERROR(IF(AND(1&lt;=$H$8,$C29&lt;&gt;""),INDEX(DR_VAL,MIN(1,4),MATCH($C29,DR_KAT,0))*$D29*IF($E29="",12,$E29),0),0)</f>
        <v>0</v>
      </c>
      <c r="G29" s="8">
        <f>IFERROR(IF(AND(2&lt;=$H$8,$C29&lt;&gt;""),INDEX(DR_VAL,MIN(2,4),MATCH($C29,DR_KAT,0))*$D29*IF($E29="",12,$E29),0),0)</f>
        <v>0</v>
      </c>
      <c r="H29" s="8">
        <f>IFERROR(IF(AND(3&lt;=$H$8,$C29&lt;&gt;""),INDEX(DR_VAL,MIN(3,4),MATCH($C29,DR_KAT,0))*$D29*IF($E29="",12,$E29),0),0)</f>
        <v>0</v>
      </c>
      <c r="I29" s="8">
        <f>IFERROR(IF(AND(4&lt;=$H$8,$C29&lt;&gt;""),INDEX(DR_VAL,MIN(4,4),MATCH($C29,DR_KAT,0))*$D29*IF($E29="",12,$E29),0),0)</f>
        <v>0</v>
      </c>
      <c r="J29" s="8">
        <f>IFERROR(IF(AND(5&lt;=$H$8,$C29&lt;&gt;""),INDEX(DR_VAL,MIN(5,4),MATCH($C29,DR_KAT,0))*$D29*IF($E29="",12,$E29),0),0)</f>
        <v>0</v>
      </c>
      <c r="K29" s="8">
        <f>IFERROR(IF(AND(6&lt;=$H$8,$C29&lt;&gt;""),INDEX(DR_VAL,MIN(6,4),MATCH($C29,DR_KAT,0))*$D29*IF($E29="",12,$E29),0),0)</f>
        <v>0</v>
      </c>
      <c r="L29" s="8">
        <f t="shared" si="7"/>
        <v>0</v>
      </c>
    </row>
    <row r="30" spans="2:12" ht="14.25" customHeight="1" x14ac:dyDescent="0.3">
      <c r="B30" s="20"/>
      <c r="C30" s="59"/>
      <c r="D30" s="37"/>
      <c r="E30" s="38">
        <v>12</v>
      </c>
      <c r="F30" s="8">
        <f>IFERROR(IF(AND(1&lt;=$H$8,$C30&lt;&gt;""),INDEX(DR_VAL,MIN(1,4),MATCH($C30,DR_KAT,0))*$D30*IF($E30="",12,$E30),0),0)</f>
        <v>0</v>
      </c>
      <c r="G30" s="8">
        <f>IFERROR(IF(AND(2&lt;=$H$8,$C30&lt;&gt;""),INDEX(DR_VAL,MIN(2,4),MATCH($C30,DR_KAT,0))*$D30*IF($E30="",12,$E30),0),0)</f>
        <v>0</v>
      </c>
      <c r="H30" s="8">
        <f>IFERROR(IF(AND(3&lt;=$H$8,$C30&lt;&gt;""),INDEX(DR_VAL,MIN(3,4),MATCH($C30,DR_KAT,0))*$D30*IF($E30="",12,$E30),0),0)</f>
        <v>0</v>
      </c>
      <c r="I30" s="8">
        <f>IFERROR(IF(AND(4&lt;=$H$8,$C30&lt;&gt;""),INDEX(DR_VAL,MIN(4,4),MATCH($C30,DR_KAT,0))*$D30*IF($E30="",12,$E30),0),0)</f>
        <v>0</v>
      </c>
      <c r="J30" s="8">
        <f>IFERROR(IF(AND(5&lt;=$H$8,$C30&lt;&gt;""),INDEX(DR_VAL,MIN(5,4),MATCH($C30,DR_KAT,0))*$D30*IF($E30="",12,$E30),0),0)</f>
        <v>0</v>
      </c>
      <c r="K30" s="8">
        <f>IFERROR(IF(AND(6&lt;=$H$8,$C30&lt;&gt;""),INDEX(DR_VAL,MIN(6,4),MATCH($C30,DR_KAT,0))*$D30*IF($E30="",12,$E30),0),0)</f>
        <v>0</v>
      </c>
      <c r="L30" s="8">
        <f t="shared" si="7"/>
        <v>0</v>
      </c>
    </row>
    <row r="31" spans="2:12" ht="14.25" customHeight="1" x14ac:dyDescent="0.3">
      <c r="B31" s="16" t="s">
        <v>26</v>
      </c>
      <c r="F31" s="60">
        <f t="shared" ref="F31:K31" si="8">SUM(F18:F25)+SUM(F27:F30)</f>
        <v>0</v>
      </c>
      <c r="G31" s="60">
        <f t="shared" si="8"/>
        <v>0</v>
      </c>
      <c r="H31" s="60">
        <f t="shared" si="8"/>
        <v>0</v>
      </c>
      <c r="I31" s="60">
        <f t="shared" si="8"/>
        <v>0</v>
      </c>
      <c r="J31" s="60">
        <f t="shared" si="8"/>
        <v>0</v>
      </c>
      <c r="K31" s="60">
        <f t="shared" si="8"/>
        <v>0</v>
      </c>
      <c r="L31" s="60">
        <f t="shared" si="7"/>
        <v>0</v>
      </c>
    </row>
    <row r="32" spans="2:12" ht="14.25" customHeight="1" x14ac:dyDescent="0.3">
      <c r="B32" s="1" t="s">
        <v>27</v>
      </c>
      <c r="D32" s="61">
        <f>LKP</f>
        <v>0.59859999999999991</v>
      </c>
      <c r="F32" s="8">
        <f t="shared" ref="F32:K32" si="9">F31*LKP</f>
        <v>0</v>
      </c>
      <c r="G32" s="8">
        <f t="shared" si="9"/>
        <v>0</v>
      </c>
      <c r="H32" s="8">
        <f t="shared" si="9"/>
        <v>0</v>
      </c>
      <c r="I32" s="8">
        <f t="shared" si="9"/>
        <v>0</v>
      </c>
      <c r="J32" s="8">
        <f t="shared" si="9"/>
        <v>0</v>
      </c>
      <c r="K32" s="8">
        <f t="shared" si="9"/>
        <v>0</v>
      </c>
      <c r="L32" s="8">
        <f t="shared" si="7"/>
        <v>0</v>
      </c>
    </row>
    <row r="33" spans="2:12" ht="14.25" customHeight="1" x14ac:dyDescent="0.3">
      <c r="B33" s="62" t="s">
        <v>28</v>
      </c>
      <c r="F33" s="63">
        <f t="shared" ref="F33:K33" si="10">F31+F32</f>
        <v>0</v>
      </c>
      <c r="G33" s="63">
        <f t="shared" si="10"/>
        <v>0</v>
      </c>
      <c r="H33" s="63">
        <f t="shared" si="10"/>
        <v>0</v>
      </c>
      <c r="I33" s="63">
        <f t="shared" si="10"/>
        <v>0</v>
      </c>
      <c r="J33" s="63">
        <f t="shared" si="10"/>
        <v>0</v>
      </c>
      <c r="K33" s="63">
        <f t="shared" si="10"/>
        <v>0</v>
      </c>
      <c r="L33" s="63">
        <f t="shared" si="7"/>
        <v>0</v>
      </c>
    </row>
    <row r="35" spans="2:12" ht="19.5" customHeight="1" x14ac:dyDescent="0.3">
      <c r="B35" s="83" t="s">
        <v>29</v>
      </c>
      <c r="C35" s="84"/>
      <c r="D35" s="84"/>
      <c r="E35" s="84"/>
      <c r="F35" s="84"/>
      <c r="G35" s="84"/>
      <c r="H35" s="84"/>
      <c r="I35" s="84"/>
      <c r="J35" s="84"/>
      <c r="K35" s="84"/>
      <c r="L35" s="84"/>
    </row>
    <row r="36" spans="2:12" ht="14.25" customHeight="1" x14ac:dyDescent="0.3">
      <c r="B36" s="85" t="s">
        <v>30</v>
      </c>
      <c r="C36" s="84"/>
      <c r="D36" s="84"/>
      <c r="E36" s="84"/>
      <c r="F36" s="84"/>
      <c r="G36" s="84"/>
      <c r="H36" s="84"/>
      <c r="I36" s="84"/>
      <c r="J36" s="84"/>
      <c r="K36" s="84"/>
      <c r="L36" s="84"/>
    </row>
    <row r="37" spans="2:12" ht="14.25" customHeight="1" x14ac:dyDescent="0.3">
      <c r="B37" s="20" t="s">
        <v>31</v>
      </c>
      <c r="F37" s="64"/>
      <c r="G37" s="64"/>
      <c r="H37" s="64"/>
      <c r="I37" s="64"/>
      <c r="J37" s="64"/>
      <c r="K37" s="64"/>
      <c r="L37" s="8">
        <f t="shared" ref="L37:L45" si="11">SUM(F37:K37)</f>
        <v>0</v>
      </c>
    </row>
    <row r="38" spans="2:12" ht="14.25" customHeight="1" x14ac:dyDescent="0.3">
      <c r="B38" s="20" t="s">
        <v>32</v>
      </c>
      <c r="F38" s="64"/>
      <c r="G38" s="64"/>
      <c r="H38" s="64"/>
      <c r="I38" s="64"/>
      <c r="J38" s="64"/>
      <c r="K38" s="64"/>
      <c r="L38" s="8">
        <f t="shared" si="11"/>
        <v>0</v>
      </c>
    </row>
    <row r="39" spans="2:12" ht="14.25" customHeight="1" x14ac:dyDescent="0.3">
      <c r="B39" s="20" t="s">
        <v>33</v>
      </c>
      <c r="F39" s="64"/>
      <c r="G39" s="64"/>
      <c r="H39" s="64"/>
      <c r="I39" s="64"/>
      <c r="J39" s="64"/>
      <c r="K39" s="64"/>
      <c r="L39" s="8">
        <f t="shared" si="11"/>
        <v>0</v>
      </c>
    </row>
    <row r="40" spans="2:12" ht="14.25" customHeight="1" x14ac:dyDescent="0.3">
      <c r="B40" s="20" t="s">
        <v>34</v>
      </c>
      <c r="F40" s="64"/>
      <c r="G40" s="64"/>
      <c r="H40" s="64"/>
      <c r="I40" s="64"/>
      <c r="J40" s="64"/>
      <c r="K40" s="64"/>
      <c r="L40" s="8">
        <f t="shared" si="11"/>
        <v>0</v>
      </c>
    </row>
    <row r="41" spans="2:12" ht="14.25" customHeight="1" x14ac:dyDescent="0.3">
      <c r="B41" s="20" t="s">
        <v>35</v>
      </c>
      <c r="F41" s="64"/>
      <c r="G41" s="64"/>
      <c r="H41" s="64"/>
      <c r="I41" s="64"/>
      <c r="J41" s="64"/>
      <c r="K41" s="64"/>
      <c r="L41" s="8">
        <f t="shared" si="11"/>
        <v>0</v>
      </c>
    </row>
    <row r="42" spans="2:12" ht="14.25" customHeight="1" x14ac:dyDescent="0.3">
      <c r="B42" s="20" t="s">
        <v>36</v>
      </c>
      <c r="F42" s="64"/>
      <c r="G42" s="64"/>
      <c r="H42" s="64"/>
      <c r="I42" s="64"/>
      <c r="J42" s="64"/>
      <c r="K42" s="64"/>
      <c r="L42" s="8">
        <f t="shared" si="11"/>
        <v>0</v>
      </c>
    </row>
    <row r="43" spans="2:12" ht="14.25" customHeight="1" x14ac:dyDescent="0.3">
      <c r="B43" s="20" t="s">
        <v>37</v>
      </c>
      <c r="F43" s="64"/>
      <c r="G43" s="64"/>
      <c r="H43" s="64"/>
      <c r="I43" s="64"/>
      <c r="J43" s="64"/>
      <c r="K43" s="64"/>
      <c r="L43" s="8">
        <f t="shared" si="11"/>
        <v>0</v>
      </c>
    </row>
    <row r="44" spans="2:12" ht="14.25" customHeight="1" x14ac:dyDescent="0.3">
      <c r="B44" s="20" t="s">
        <v>38</v>
      </c>
      <c r="F44" s="64"/>
      <c r="G44" s="64"/>
      <c r="H44" s="64"/>
      <c r="I44" s="64"/>
      <c r="J44" s="64"/>
      <c r="K44" s="64"/>
      <c r="L44" s="8">
        <f t="shared" si="11"/>
        <v>0</v>
      </c>
    </row>
    <row r="45" spans="2:12" ht="14.25" customHeight="1" x14ac:dyDescent="0.3">
      <c r="B45" s="16" t="s">
        <v>39</v>
      </c>
      <c r="F45" s="60">
        <f t="shared" ref="F45:K45" si="12">SUM(F37:F44)</f>
        <v>0</v>
      </c>
      <c r="G45" s="60">
        <f t="shared" si="12"/>
        <v>0</v>
      </c>
      <c r="H45" s="60">
        <f t="shared" si="12"/>
        <v>0</v>
      </c>
      <c r="I45" s="60">
        <f t="shared" si="12"/>
        <v>0</v>
      </c>
      <c r="J45" s="60">
        <f t="shared" si="12"/>
        <v>0</v>
      </c>
      <c r="K45" s="60">
        <f t="shared" si="12"/>
        <v>0</v>
      </c>
      <c r="L45" s="60">
        <f t="shared" si="11"/>
        <v>0</v>
      </c>
    </row>
    <row r="46" spans="2:12" ht="14.25" customHeight="1" x14ac:dyDescent="0.3">
      <c r="B46" s="85" t="s">
        <v>40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</row>
    <row r="47" spans="2:12" ht="14.25" customHeight="1" x14ac:dyDescent="0.3">
      <c r="B47" s="20" t="s">
        <v>41</v>
      </c>
      <c r="F47" s="64"/>
      <c r="G47" s="64"/>
      <c r="H47" s="64"/>
      <c r="I47" s="64"/>
      <c r="J47" s="64"/>
      <c r="K47" s="64"/>
      <c r="L47" s="8">
        <f t="shared" ref="L47:L53" si="13">SUM(F47:K47)</f>
        <v>0</v>
      </c>
    </row>
    <row r="48" spans="2:12" ht="14.25" customHeight="1" x14ac:dyDescent="0.3">
      <c r="B48" s="20" t="s">
        <v>42</v>
      </c>
      <c r="F48" s="64"/>
      <c r="G48" s="64"/>
      <c r="H48" s="64"/>
      <c r="I48" s="64"/>
      <c r="J48" s="64"/>
      <c r="K48" s="64"/>
      <c r="L48" s="8">
        <f t="shared" si="13"/>
        <v>0</v>
      </c>
    </row>
    <row r="49" spans="2:12" ht="14.25" customHeight="1" x14ac:dyDescent="0.3">
      <c r="B49" s="20" t="s">
        <v>43</v>
      </c>
      <c r="F49" s="64"/>
      <c r="G49" s="64"/>
      <c r="H49" s="64"/>
      <c r="I49" s="64"/>
      <c r="J49" s="64"/>
      <c r="K49" s="64"/>
      <c r="L49" s="8">
        <f t="shared" si="13"/>
        <v>0</v>
      </c>
    </row>
    <row r="50" spans="2:12" ht="14.25" customHeight="1" x14ac:dyDescent="0.3">
      <c r="B50" s="20" t="s">
        <v>44</v>
      </c>
      <c r="F50" s="64"/>
      <c r="G50" s="64"/>
      <c r="H50" s="64"/>
      <c r="I50" s="64"/>
      <c r="J50" s="64"/>
      <c r="K50" s="64"/>
      <c r="L50" s="8">
        <f t="shared" si="13"/>
        <v>0</v>
      </c>
    </row>
    <row r="51" spans="2:12" ht="14.25" customHeight="1" x14ac:dyDescent="0.3">
      <c r="B51" s="20" t="s">
        <v>45</v>
      </c>
      <c r="F51" s="64"/>
      <c r="G51" s="64"/>
      <c r="H51" s="64"/>
      <c r="I51" s="64"/>
      <c r="J51" s="64"/>
      <c r="K51" s="64"/>
      <c r="L51" s="8">
        <f t="shared" si="13"/>
        <v>0</v>
      </c>
    </row>
    <row r="52" spans="2:12" ht="14.25" customHeight="1" x14ac:dyDescent="0.3">
      <c r="B52" s="20" t="s">
        <v>46</v>
      </c>
      <c r="F52" s="64"/>
      <c r="G52" s="64"/>
      <c r="H52" s="64"/>
      <c r="I52" s="64"/>
      <c r="J52" s="64"/>
      <c r="K52" s="64"/>
      <c r="L52" s="8">
        <f t="shared" si="13"/>
        <v>0</v>
      </c>
    </row>
    <row r="53" spans="2:12" ht="14.25" customHeight="1" x14ac:dyDescent="0.3">
      <c r="B53" s="16" t="s">
        <v>47</v>
      </c>
      <c r="F53" s="60">
        <f t="shared" ref="F53:K53" si="14">SUM(F47:F52)</f>
        <v>0</v>
      </c>
      <c r="G53" s="60">
        <f t="shared" si="14"/>
        <v>0</v>
      </c>
      <c r="H53" s="60">
        <f t="shared" si="14"/>
        <v>0</v>
      </c>
      <c r="I53" s="60">
        <f t="shared" si="14"/>
        <v>0</v>
      </c>
      <c r="J53" s="60">
        <f t="shared" si="14"/>
        <v>0</v>
      </c>
      <c r="K53" s="60">
        <f t="shared" si="14"/>
        <v>0</v>
      </c>
      <c r="L53" s="60">
        <f t="shared" si="13"/>
        <v>0</v>
      </c>
    </row>
    <row r="54" spans="2:12" ht="14.25" customHeight="1" x14ac:dyDescent="0.3">
      <c r="B54" s="85" t="s">
        <v>48</v>
      </c>
      <c r="C54" s="84"/>
      <c r="D54" s="84"/>
      <c r="E54" s="84"/>
      <c r="F54" s="84"/>
      <c r="G54" s="84"/>
      <c r="H54" s="84"/>
      <c r="I54" s="84"/>
      <c r="J54" s="84"/>
      <c r="K54" s="84"/>
      <c r="L54" s="84"/>
    </row>
    <row r="55" spans="2:12" ht="14.25" customHeight="1" x14ac:dyDescent="0.3">
      <c r="B55" s="16" t="s">
        <v>49</v>
      </c>
      <c r="C55" s="86" t="s">
        <v>50</v>
      </c>
      <c r="D55" s="87"/>
      <c r="E55" s="88"/>
      <c r="G55" s="96" t="str">
        <f>IF($C$55="Transferering","→ ingår EJ i INDI-underlaget","→ ingår i INDI-underlaget")</f>
        <v>→ ingår i INDI-underlaget</v>
      </c>
      <c r="H55" s="84"/>
      <c r="I55" s="84"/>
      <c r="J55" s="84"/>
      <c r="K55" s="84"/>
      <c r="L55" s="84"/>
    </row>
    <row r="56" spans="2:12" ht="14.25" customHeight="1" x14ac:dyDescent="0.3">
      <c r="B56" s="20"/>
      <c r="C56" s="58"/>
      <c r="D56" s="37"/>
      <c r="E56" s="38">
        <v>12</v>
      </c>
      <c r="F56" s="8">
        <f>IF(1&lt;=$H$8,IF($H$12=0,$C56,MIN($C56,$H$12))*IF($E56="",12,$E56)*$D56*(1+SAL_IDX)^0,0)</f>
        <v>0</v>
      </c>
      <c r="G56" s="8">
        <f>IF(2&lt;=$H$8,IF($H$12=0,$C56,MIN($C56,$H$12))*IF($E56="",12,$E56)*$D56*(1+SAL_IDX)^1,0)</f>
        <v>0</v>
      </c>
      <c r="H56" s="8">
        <f>IF(3&lt;=$H$8,IF($H$12=0,$C56,MIN($C56,$H$12))*IF($E56="",12,$E56)*$D56*(1+SAL_IDX)^2,0)</f>
        <v>0</v>
      </c>
      <c r="I56" s="8">
        <f>IF(4&lt;=$H$8,IF($H$12=0,$C56,MIN($C56,$H$12))*IF($E56="",12,$E56)*$D56*(1+SAL_IDX)^3,0)</f>
        <v>0</v>
      </c>
      <c r="J56" s="8">
        <f>IF(5&lt;=$H$8,IF($H$12=0,$C56,MIN($C56,$H$12))*IF($E56="",12,$E56)*$D56*(1+SAL_IDX)^4,0)</f>
        <v>0</v>
      </c>
      <c r="K56" s="8">
        <f>IF(6&lt;=$H$8,IF($H$12=0,$C56,MIN($C56,$H$12))*IF($E56="",12,$E56)*$D56*(1+SAL_IDX)^5,0)</f>
        <v>0</v>
      </c>
      <c r="L56" s="8">
        <f t="shared" ref="L56:L61" si="15">SUM(F56:K56)</f>
        <v>0</v>
      </c>
    </row>
    <row r="57" spans="2:12" ht="14.25" customHeight="1" x14ac:dyDescent="0.3">
      <c r="B57" s="20"/>
      <c r="C57" s="58"/>
      <c r="D57" s="37"/>
      <c r="E57" s="38">
        <v>12</v>
      </c>
      <c r="F57" s="8">
        <f>IF(1&lt;=$H$8,IF($H$12=0,$C57,MIN($C57,$H$12))*IF($E57="",12,$E57)*$D57*(1+SAL_IDX)^0,0)</f>
        <v>0</v>
      </c>
      <c r="G57" s="8">
        <f>IF(2&lt;=$H$8,IF($H$12=0,$C57,MIN($C57,$H$12))*IF($E57="",12,$E57)*$D57*(1+SAL_IDX)^1,0)</f>
        <v>0</v>
      </c>
      <c r="H57" s="8">
        <f>IF(3&lt;=$H$8,IF($H$12=0,$C57,MIN($C57,$H$12))*IF($E57="",12,$E57)*$D57*(1+SAL_IDX)^2,0)</f>
        <v>0</v>
      </c>
      <c r="I57" s="8">
        <f>IF(4&lt;=$H$8,IF($H$12=0,$C57,MIN($C57,$H$12))*IF($E57="",12,$E57)*$D57*(1+SAL_IDX)^3,0)</f>
        <v>0</v>
      </c>
      <c r="J57" s="8">
        <f>IF(5&lt;=$H$8,IF($H$12=0,$C57,MIN($C57,$H$12))*IF($E57="",12,$E57)*$D57*(1+SAL_IDX)^4,0)</f>
        <v>0</v>
      </c>
      <c r="K57" s="8">
        <f>IF(6&lt;=$H$8,IF($H$12=0,$C57,MIN($C57,$H$12))*IF($E57="",12,$E57)*$D57*(1+SAL_IDX)^5,0)</f>
        <v>0</v>
      </c>
      <c r="L57" s="8">
        <f t="shared" si="15"/>
        <v>0</v>
      </c>
    </row>
    <row r="58" spans="2:12" ht="14.25" customHeight="1" x14ac:dyDescent="0.3">
      <c r="B58" s="20"/>
      <c r="C58" s="58"/>
      <c r="D58" s="37"/>
      <c r="E58" s="38">
        <v>12</v>
      </c>
      <c r="F58" s="8">
        <f>IF(1&lt;=$H$8,IF($H$12=0,$C58,MIN($C58,$H$12))*IF($E58="",12,$E58)*$D58*(1+SAL_IDX)^0,0)</f>
        <v>0</v>
      </c>
      <c r="G58" s="8">
        <f>IF(2&lt;=$H$8,IF($H$12=0,$C58,MIN($C58,$H$12))*IF($E58="",12,$E58)*$D58*(1+SAL_IDX)^1,0)</f>
        <v>0</v>
      </c>
      <c r="H58" s="8">
        <f>IF(3&lt;=$H$8,IF($H$12=0,$C58,MIN($C58,$H$12))*IF($E58="",12,$E58)*$D58*(1+SAL_IDX)^2,0)</f>
        <v>0</v>
      </c>
      <c r="I58" s="8">
        <f>IF(4&lt;=$H$8,IF($H$12=0,$C58,MIN($C58,$H$12))*IF($E58="",12,$E58)*$D58*(1+SAL_IDX)^3,0)</f>
        <v>0</v>
      </c>
      <c r="J58" s="8">
        <f>IF(5&lt;=$H$8,IF($H$12=0,$C58,MIN($C58,$H$12))*IF($E58="",12,$E58)*$D58*(1+SAL_IDX)^4,0)</f>
        <v>0</v>
      </c>
      <c r="K58" s="8">
        <f>IF(6&lt;=$H$8,IF($H$12=0,$C58,MIN($C58,$H$12))*IF($E58="",12,$E58)*$D58*(1+SAL_IDX)^5,0)</f>
        <v>0</v>
      </c>
      <c r="L58" s="8">
        <f t="shared" si="15"/>
        <v>0</v>
      </c>
    </row>
    <row r="59" spans="2:12" ht="14.25" customHeight="1" x14ac:dyDescent="0.3">
      <c r="B59" s="20"/>
      <c r="C59" s="58"/>
      <c r="D59" s="37"/>
      <c r="E59" s="38">
        <v>12</v>
      </c>
      <c r="F59" s="8">
        <f>IF(1&lt;=$H$8,IF($H$12=0,$C59,MIN($C59,$H$12))*IF($E59="",12,$E59)*$D59*(1+SAL_IDX)^0,0)</f>
        <v>0</v>
      </c>
      <c r="G59" s="8">
        <f>IF(2&lt;=$H$8,IF($H$12=0,$C59,MIN($C59,$H$12))*IF($E59="",12,$E59)*$D59*(1+SAL_IDX)^1,0)</f>
        <v>0</v>
      </c>
      <c r="H59" s="8">
        <f>IF(3&lt;=$H$8,IF($H$12=0,$C59,MIN($C59,$H$12))*IF($E59="",12,$E59)*$D59*(1+SAL_IDX)^2,0)</f>
        <v>0</v>
      </c>
      <c r="I59" s="8">
        <f>IF(4&lt;=$H$8,IF($H$12=0,$C59,MIN($C59,$H$12))*IF($E59="",12,$E59)*$D59*(1+SAL_IDX)^3,0)</f>
        <v>0</v>
      </c>
      <c r="J59" s="8">
        <f>IF(5&lt;=$H$8,IF($H$12=0,$C59,MIN($C59,$H$12))*IF($E59="",12,$E59)*$D59*(1+SAL_IDX)^4,0)</f>
        <v>0</v>
      </c>
      <c r="K59" s="8">
        <f>IF(6&lt;=$H$8,IF($H$12=0,$C59,MIN($C59,$H$12))*IF($E59="",12,$E59)*$D59*(1+SAL_IDX)^5,0)</f>
        <v>0</v>
      </c>
      <c r="L59" s="8">
        <f t="shared" si="15"/>
        <v>0</v>
      </c>
    </row>
    <row r="60" spans="2:12" ht="14.25" customHeight="1" x14ac:dyDescent="0.3">
      <c r="B60" s="1" t="s">
        <v>51</v>
      </c>
      <c r="F60" s="8">
        <f t="shared" ref="F60:K60" si="16">SUM(F56:F59)</f>
        <v>0</v>
      </c>
      <c r="G60" s="8">
        <f t="shared" si="16"/>
        <v>0</v>
      </c>
      <c r="H60" s="8">
        <f t="shared" si="16"/>
        <v>0</v>
      </c>
      <c r="I60" s="8">
        <f t="shared" si="16"/>
        <v>0</v>
      </c>
      <c r="J60" s="8">
        <f t="shared" si="16"/>
        <v>0</v>
      </c>
      <c r="K60" s="8">
        <f t="shared" si="16"/>
        <v>0</v>
      </c>
      <c r="L60" s="8">
        <f t="shared" si="15"/>
        <v>0</v>
      </c>
    </row>
    <row r="61" spans="2:12" ht="14.25" customHeight="1" x14ac:dyDescent="0.3">
      <c r="B61" s="16" t="s">
        <v>52</v>
      </c>
      <c r="D61" s="61">
        <f>LKP_EXT</f>
        <v>0.47499999999999998</v>
      </c>
      <c r="F61" s="60">
        <f t="shared" ref="F61:K61" si="17">F60*(1+LKP_EXT)</f>
        <v>0</v>
      </c>
      <c r="G61" s="60">
        <f t="shared" si="17"/>
        <v>0</v>
      </c>
      <c r="H61" s="60">
        <f t="shared" si="17"/>
        <v>0</v>
      </c>
      <c r="I61" s="60">
        <f t="shared" si="17"/>
        <v>0</v>
      </c>
      <c r="J61" s="60">
        <f t="shared" si="17"/>
        <v>0</v>
      </c>
      <c r="K61" s="60">
        <f t="shared" si="17"/>
        <v>0</v>
      </c>
      <c r="L61" s="60">
        <f t="shared" si="15"/>
        <v>0</v>
      </c>
    </row>
    <row r="63" spans="2:12" ht="19.5" customHeight="1" x14ac:dyDescent="0.3">
      <c r="B63" s="83" t="s">
        <v>53</v>
      </c>
      <c r="C63" s="84"/>
      <c r="D63" s="84"/>
      <c r="E63" s="84"/>
      <c r="F63" s="84"/>
      <c r="G63" s="84"/>
      <c r="H63" s="84"/>
      <c r="I63" s="84"/>
      <c r="J63" s="84"/>
      <c r="K63" s="84"/>
      <c r="L63" s="84"/>
    </row>
    <row r="64" spans="2:12" ht="14.25" customHeight="1" x14ac:dyDescent="0.3">
      <c r="B64" s="1" t="s">
        <v>54</v>
      </c>
      <c r="F64" s="8">
        <f t="shared" ref="F64:K64" si="18">F33+F45+IF($C$55="Transferering",0,F61)</f>
        <v>0</v>
      </c>
      <c r="G64" s="8">
        <f t="shared" si="18"/>
        <v>0</v>
      </c>
      <c r="H64" s="8">
        <f t="shared" si="18"/>
        <v>0</v>
      </c>
      <c r="I64" s="8">
        <f t="shared" si="18"/>
        <v>0</v>
      </c>
      <c r="J64" s="8">
        <f t="shared" si="18"/>
        <v>0</v>
      </c>
      <c r="K64" s="8">
        <f t="shared" si="18"/>
        <v>0</v>
      </c>
      <c r="L64" s="8">
        <f>SUM(F64:K64)</f>
        <v>0</v>
      </c>
    </row>
    <row r="65" spans="2:12" ht="14.25" customHeight="1" x14ac:dyDescent="0.3">
      <c r="B65" s="16" t="s">
        <v>55</v>
      </c>
      <c r="D65" s="61">
        <f>INDI_KI</f>
        <v>0.28989999999999999</v>
      </c>
      <c r="F65" s="60">
        <f t="shared" ref="F65:K65" si="19">F64*INDI_KI</f>
        <v>0</v>
      </c>
      <c r="G65" s="60">
        <f t="shared" si="19"/>
        <v>0</v>
      </c>
      <c r="H65" s="60">
        <f t="shared" si="19"/>
        <v>0</v>
      </c>
      <c r="I65" s="60">
        <f t="shared" si="19"/>
        <v>0</v>
      </c>
      <c r="J65" s="60">
        <f t="shared" si="19"/>
        <v>0</v>
      </c>
      <c r="K65" s="60">
        <f t="shared" si="19"/>
        <v>0</v>
      </c>
      <c r="L65" s="60">
        <f>SUM(F65:K65)</f>
        <v>0</v>
      </c>
    </row>
    <row r="67" spans="2:12" ht="21.75" customHeight="1" x14ac:dyDescent="0.3">
      <c r="B67" s="65" t="s">
        <v>56</v>
      </c>
      <c r="C67" s="66"/>
      <c r="D67" s="66"/>
      <c r="E67" s="66"/>
      <c r="F67" s="67">
        <f t="shared" ref="F67:K67" si="20">F33+F45+F53+F61+F65</f>
        <v>0</v>
      </c>
      <c r="G67" s="67">
        <f t="shared" si="20"/>
        <v>0</v>
      </c>
      <c r="H67" s="67">
        <f t="shared" si="20"/>
        <v>0</v>
      </c>
      <c r="I67" s="67">
        <f t="shared" si="20"/>
        <v>0</v>
      </c>
      <c r="J67" s="67">
        <f t="shared" si="20"/>
        <v>0</v>
      </c>
      <c r="K67" s="67">
        <f t="shared" si="20"/>
        <v>0</v>
      </c>
      <c r="L67" s="67">
        <f>SUM(F67:K67)</f>
        <v>0</v>
      </c>
    </row>
    <row r="69" spans="2:12" ht="19.5" customHeight="1" x14ac:dyDescent="0.3">
      <c r="B69" s="83" t="s">
        <v>57</v>
      </c>
      <c r="C69" s="84"/>
      <c r="D69" s="84"/>
      <c r="E69" s="84"/>
      <c r="F69" s="84"/>
      <c r="G69" s="84"/>
      <c r="H69" s="84"/>
      <c r="I69" s="84"/>
      <c r="J69" s="84"/>
      <c r="K69" s="84"/>
      <c r="L69" s="84"/>
    </row>
    <row r="70" spans="2:12" ht="14.25" customHeight="1" x14ac:dyDescent="0.3">
      <c r="B70" s="1" t="s">
        <v>58</v>
      </c>
      <c r="F70" s="8">
        <f t="shared" ref="F70:K70" si="21">IF($H$11="Direkta totalt",(F33+F45+F53+F61-F51),F64)*$C$12</f>
        <v>0</v>
      </c>
      <c r="G70" s="8">
        <f t="shared" si="21"/>
        <v>0</v>
      </c>
      <c r="H70" s="8">
        <f t="shared" si="21"/>
        <v>0</v>
      </c>
      <c r="I70" s="8">
        <f t="shared" si="21"/>
        <v>0</v>
      </c>
      <c r="J70" s="8">
        <f t="shared" si="21"/>
        <v>0</v>
      </c>
      <c r="K70" s="8">
        <f t="shared" si="21"/>
        <v>0</v>
      </c>
      <c r="L70" s="8">
        <f>SUM(F70:K70)</f>
        <v>0</v>
      </c>
    </row>
    <row r="71" spans="2:12" ht="14.25" customHeight="1" x14ac:dyDescent="0.3">
      <c r="B71" s="68" t="s">
        <v>59</v>
      </c>
      <c r="F71" s="69">
        <f t="shared" ref="F71:K71" si="22">F33+F45+F53+F61+F70</f>
        <v>0</v>
      </c>
      <c r="G71" s="69">
        <f t="shared" si="22"/>
        <v>0</v>
      </c>
      <c r="H71" s="69">
        <f t="shared" si="22"/>
        <v>0</v>
      </c>
      <c r="I71" s="69">
        <f t="shared" si="22"/>
        <v>0</v>
      </c>
      <c r="J71" s="69">
        <f t="shared" si="22"/>
        <v>0</v>
      </c>
      <c r="K71" s="69">
        <f t="shared" si="22"/>
        <v>0</v>
      </c>
      <c r="L71" s="69">
        <f>SUM(F71:K71)</f>
        <v>0</v>
      </c>
    </row>
    <row r="72" spans="2:12" ht="14.25" customHeight="1" x14ac:dyDescent="0.3">
      <c r="B72" s="16" t="s">
        <v>60</v>
      </c>
      <c r="F72" s="60">
        <f t="shared" ref="F72:K72" si="23">F67-F71</f>
        <v>0</v>
      </c>
      <c r="G72" s="60">
        <f t="shared" si="23"/>
        <v>0</v>
      </c>
      <c r="H72" s="60">
        <f t="shared" si="23"/>
        <v>0</v>
      </c>
      <c r="I72" s="60">
        <f t="shared" si="23"/>
        <v>0</v>
      </c>
      <c r="J72" s="60">
        <f t="shared" si="23"/>
        <v>0</v>
      </c>
      <c r="K72" s="60">
        <f t="shared" si="23"/>
        <v>0</v>
      </c>
      <c r="L72" s="60">
        <f>SUM(F72:K72)</f>
        <v>0</v>
      </c>
    </row>
    <row r="74" spans="2:12" ht="19.5" customHeight="1" x14ac:dyDescent="0.3">
      <c r="B74" s="83" t="s">
        <v>61</v>
      </c>
      <c r="C74" s="84"/>
      <c r="D74" s="84"/>
      <c r="E74" s="84"/>
      <c r="F74" s="84"/>
      <c r="G74" s="84"/>
      <c r="H74" s="84"/>
      <c r="I74" s="84"/>
      <c r="J74" s="84"/>
      <c r="K74" s="84"/>
      <c r="L74" s="84"/>
    </row>
    <row r="75" spans="2:12" ht="14.25" customHeight="1" x14ac:dyDescent="0.3">
      <c r="B75" s="16" t="s">
        <v>62</v>
      </c>
      <c r="F75" s="64"/>
      <c r="G75" s="64"/>
      <c r="H75" s="64"/>
      <c r="I75" s="64"/>
      <c r="J75" s="64"/>
      <c r="K75" s="64"/>
      <c r="L75" s="60">
        <f>SUM(F75:K75)</f>
        <v>0</v>
      </c>
    </row>
    <row r="76" spans="2:12" ht="14.25" customHeight="1" x14ac:dyDescent="0.3">
      <c r="B76" s="16" t="s">
        <v>63</v>
      </c>
      <c r="F76" s="60" t="str">
        <f t="shared" ref="F76:L76" si="24">IF($L$75=0,"",F75-F71)</f>
        <v/>
      </c>
      <c r="G76" s="60" t="str">
        <f t="shared" si="24"/>
        <v/>
      </c>
      <c r="H76" s="60" t="str">
        <f t="shared" si="24"/>
        <v/>
      </c>
      <c r="I76" s="60" t="str">
        <f t="shared" si="24"/>
        <v/>
      </c>
      <c r="J76" s="60" t="str">
        <f t="shared" si="24"/>
        <v/>
      </c>
      <c r="K76" s="60" t="str">
        <f t="shared" si="24"/>
        <v/>
      </c>
      <c r="L76" s="60" t="str">
        <f t="shared" si="24"/>
        <v/>
      </c>
    </row>
    <row r="78" spans="2:12" ht="14.25" customHeight="1" x14ac:dyDescent="0.3">
      <c r="B78" s="94" t="s">
        <v>64</v>
      </c>
      <c r="C78" s="84"/>
      <c r="D78" s="84"/>
      <c r="E78" s="84"/>
      <c r="F78" s="84"/>
      <c r="G78" s="84"/>
      <c r="H78" s="84"/>
      <c r="I78" s="84"/>
      <c r="J78" s="84"/>
      <c r="K78" s="84"/>
      <c r="L78" s="84"/>
    </row>
  </sheetData>
  <sheetProtection sheet="1" formatCells="0" formatColumns="0" formatRows="0" insertHyperlinks="0" sort="0" autoFilter="0"/>
  <mergeCells count="23">
    <mergeCell ref="B1:L1"/>
    <mergeCell ref="C14:L14"/>
    <mergeCell ref="C5:L5"/>
    <mergeCell ref="H11:L11"/>
    <mergeCell ref="B78:L78"/>
    <mergeCell ref="B69:L69"/>
    <mergeCell ref="B10:L10"/>
    <mergeCell ref="B74:L74"/>
    <mergeCell ref="B36:L36"/>
    <mergeCell ref="B63:L63"/>
    <mergeCell ref="B2:L2"/>
    <mergeCell ref="G55:L55"/>
    <mergeCell ref="C6:L6"/>
    <mergeCell ref="C7:E7"/>
    <mergeCell ref="B17:L17"/>
    <mergeCell ref="B35:L35"/>
    <mergeCell ref="B4:L4"/>
    <mergeCell ref="B26:L26"/>
    <mergeCell ref="C55:E55"/>
    <mergeCell ref="B54:L54"/>
    <mergeCell ref="B46:L46"/>
    <mergeCell ref="C11:E11"/>
    <mergeCell ref="C8:E8"/>
  </mergeCells>
  <conditionalFormatting sqref="F18:L25 F27:L30 F37:L44 F47:L52 F56:L59 F75:L75">
    <cfRule type="expression" dxfId="7" priority="5">
      <formula>F$16=""</formula>
    </cfRule>
  </conditionalFormatting>
  <conditionalFormatting sqref="F72:L72">
    <cfRule type="cellIs" dxfId="6" priority="2" operator="greaterThan">
      <formula>0.5</formula>
    </cfRule>
  </conditionalFormatting>
  <conditionalFormatting sqref="F76:L76">
    <cfRule type="cellIs" dxfId="5" priority="3" operator="lessThan">
      <formula>-0.5</formula>
    </cfRule>
    <cfRule type="cellIs" dxfId="4" priority="4" operator="greaterThan">
      <formula>0.5</formula>
    </cfRule>
  </conditionalFormatting>
  <dataValidations count="4">
    <dataValidation type="list" allowBlank="1" sqref="C7" xr:uid="{00000000-0002-0000-0C00-000000000000}">
      <formula1>INST_LIST</formula1>
      <formula2>0</formula2>
    </dataValidation>
    <dataValidation type="list" allowBlank="1" sqref="C27:C30" xr:uid="{00000000-0002-0000-0C00-000001000000}">
      <formula1>DR_KAT</formula1>
      <formula2>0</formula2>
    </dataValidation>
    <dataValidation type="list" sqref="C55" xr:uid="{00000000-0002-0000-0C00-000002000000}">
      <formula1>"Konsultkostnad,Transferering"</formula1>
      <formula2>0</formula2>
    </dataValidation>
    <dataValidation type="whole" errorTitle="Ogiltigt antal år" error="Ange ett heltal mellan 1 och 6." sqref="H8" xr:uid="{00000000-0002-0000-0C00-000003000000}">
      <formula1>1</formula1>
      <formula2>6</formula2>
    </dataValidation>
  </dataValidations>
  <pageMargins left="0.75" right="0.75" top="1" bottom="1" header="0.511811023622047" footer="0.511811023622047"/>
  <pageSetup fitToHeight="0" orientation="landscape" horizontalDpi="300" verticalDpi="300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137"/>
  <sheetViews>
    <sheetView zoomScaleNormal="100" workbookViewId="0"/>
  </sheetViews>
  <sheetFormatPr defaultColWidth="8.6640625" defaultRowHeight="14.4" x14ac:dyDescent="0.3"/>
  <cols>
    <col min="1" max="1" width="2.44140625" customWidth="1"/>
    <col min="2" max="2" width="38" customWidth="1"/>
    <col min="3" max="3" width="13" customWidth="1"/>
    <col min="4" max="4" width="8" customWidth="1"/>
    <col min="5" max="5" width="9" customWidth="1"/>
    <col min="6" max="6" width="23.44140625" customWidth="1"/>
    <col min="7" max="8" width="14.33203125" customWidth="1"/>
    <col min="9" max="10" width="12" customWidth="1"/>
    <col min="11" max="11" width="14" customWidth="1"/>
  </cols>
  <sheetData>
    <row r="1" spans="1:12" ht="27.75" customHeight="1" x14ac:dyDescent="0.3">
      <c r="A1" s="48" t="s">
        <v>155</v>
      </c>
      <c r="B1" s="92" t="s">
        <v>207</v>
      </c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ht="14.25" customHeight="1" x14ac:dyDescent="0.3">
      <c r="B2" s="95" t="s">
        <v>2</v>
      </c>
      <c r="C2" s="84"/>
      <c r="D2" s="84"/>
      <c r="E2" s="84"/>
      <c r="F2" s="84"/>
      <c r="G2" s="84"/>
      <c r="H2" s="84"/>
      <c r="I2" s="84"/>
      <c r="J2" s="84"/>
      <c r="K2" s="84"/>
      <c r="L2" s="84"/>
    </row>
    <row r="4" spans="1:12" ht="19.5" customHeight="1" x14ac:dyDescent="0.3">
      <c r="B4" s="83" t="s">
        <v>3</v>
      </c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2" ht="14.25" customHeight="1" x14ac:dyDescent="0.3">
      <c r="B5" s="16" t="s">
        <v>4</v>
      </c>
      <c r="C5" s="90"/>
      <c r="D5" s="91"/>
      <c r="E5" s="91"/>
      <c r="F5" s="91"/>
      <c r="G5" s="91"/>
      <c r="H5" s="91"/>
      <c r="I5" s="91"/>
      <c r="J5" s="91"/>
      <c r="K5" s="91"/>
      <c r="L5" s="91"/>
    </row>
    <row r="6" spans="1:12" ht="14.25" customHeight="1" x14ac:dyDescent="0.3">
      <c r="B6" s="16" t="s">
        <v>5</v>
      </c>
      <c r="C6" s="90"/>
      <c r="D6" s="91"/>
      <c r="E6" s="91"/>
      <c r="F6" s="91"/>
      <c r="G6" s="91"/>
      <c r="H6" s="91"/>
      <c r="I6" s="91"/>
      <c r="J6" s="91"/>
      <c r="K6" s="91"/>
      <c r="L6" s="91"/>
    </row>
    <row r="7" spans="1:12" ht="14.25" customHeight="1" x14ac:dyDescent="0.3">
      <c r="B7" s="16" t="s">
        <v>6</v>
      </c>
      <c r="C7" s="90" t="s">
        <v>7</v>
      </c>
      <c r="D7" s="91"/>
      <c r="E7" s="91"/>
      <c r="F7" s="49" t="s">
        <v>8</v>
      </c>
      <c r="H7" s="38">
        <v>2026</v>
      </c>
    </row>
    <row r="8" spans="1:12" ht="14.25" customHeight="1" x14ac:dyDescent="0.3">
      <c r="B8" s="16" t="s">
        <v>9</v>
      </c>
      <c r="C8" s="90"/>
      <c r="D8" s="91"/>
      <c r="E8" s="91"/>
      <c r="F8" s="49" t="s">
        <v>10</v>
      </c>
      <c r="H8" s="38">
        <v>3</v>
      </c>
    </row>
    <row r="9" spans="1:12" ht="14.25" customHeight="1" x14ac:dyDescent="0.3">
      <c r="F9" s="70" t="s">
        <v>208</v>
      </c>
      <c r="H9" s="71">
        <v>11.49</v>
      </c>
    </row>
    <row r="10" spans="1:12" ht="19.5" customHeight="1" x14ac:dyDescent="0.3">
      <c r="B10" s="83" t="s">
        <v>11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</row>
    <row r="11" spans="1:12" ht="14.25" customHeight="1" x14ac:dyDescent="0.3">
      <c r="B11" s="16" t="s">
        <v>12</v>
      </c>
      <c r="C11" s="89" t="str">
        <f>IFERROR(VLOOKUP($A$1,RULES,2,FALSE()),"")</f>
        <v>Schablon (kontroll.)</v>
      </c>
      <c r="D11" s="84"/>
      <c r="E11" s="84"/>
      <c r="F11" s="49" t="s">
        <v>13</v>
      </c>
      <c r="H11" s="89" t="str">
        <f>IFERROR(VLOOKUP($A$1,RULES,4,FALSE()),"INDI-bas")</f>
        <v>INDI-bas</v>
      </c>
      <c r="I11" s="84"/>
      <c r="J11" s="84"/>
      <c r="K11" s="84"/>
      <c r="L11" s="84"/>
    </row>
    <row r="12" spans="1:12" ht="14.25" customHeight="1" x14ac:dyDescent="0.3">
      <c r="B12" s="16" t="s">
        <v>14</v>
      </c>
      <c r="C12" s="50">
        <f>IFERROR(VLOOKUP($A$1,RULES,3,FALSE()),INDI_KI)</f>
        <v>0</v>
      </c>
      <c r="F12" s="49" t="s">
        <v>15</v>
      </c>
      <c r="H12" s="51">
        <f>IFERROR(VLOOKUP($A$1,RULES,5,FALSE()),0)</f>
        <v>0</v>
      </c>
    </row>
    <row r="13" spans="1:12" ht="14.25" customHeight="1" x14ac:dyDescent="0.3">
      <c r="B13" s="16" t="s">
        <v>16</v>
      </c>
      <c r="C13" s="52">
        <f>IFERROR(VLOOKUP($A$1,RULES,6,FALSE()),0)</f>
        <v>0</v>
      </c>
      <c r="F13" s="49" t="s">
        <v>17</v>
      </c>
      <c r="H13" s="53">
        <f>IFERROR(VLOOKUP($A$1,RULES,7,FALSE()),"")</f>
        <v>3</v>
      </c>
    </row>
    <row r="14" spans="1:12" ht="45.75" customHeight="1" x14ac:dyDescent="0.3">
      <c r="B14" s="54" t="s">
        <v>18</v>
      </c>
      <c r="C14" s="93" t="str">
        <f>IFERROR(VLOOKUP($A$1,RULES,8,FALSE()),"")</f>
        <v>Eklund Foundation for Odontological Research and Education. Privat stiftelse (TePe/Malmö). Engångsutbetalning upp till EUR 250 000 totalt per år (delas mellan beviljade projekt). Ansökningsperiod maj. Prioriterar periodontologi, implantologi, kariologi. Rese- och lönekostnader kräver särskild motivering. Finansiären ersätter normalt INTE indirekta kostnader – kontrollera i utlysningen. Budgetera i SEK men observera att anslaget redovisas i EUR.</v>
      </c>
      <c r="D14" s="84"/>
      <c r="E14" s="84"/>
      <c r="F14" s="84"/>
      <c r="G14" s="84"/>
      <c r="H14" s="84"/>
      <c r="I14" s="84"/>
      <c r="J14" s="84"/>
      <c r="K14" s="84"/>
      <c r="L14" s="84"/>
    </row>
    <row r="16" spans="1:12" ht="14.25" customHeight="1" x14ac:dyDescent="0.3">
      <c r="B16" s="55" t="s">
        <v>19</v>
      </c>
      <c r="C16" s="56" t="s">
        <v>20</v>
      </c>
      <c r="D16" s="56" t="s">
        <v>21</v>
      </c>
      <c r="E16" s="56" t="s">
        <v>22</v>
      </c>
      <c r="F16" s="57">
        <f>IF(1&lt;=$H$8,$H$7+0,"")</f>
        <v>2026</v>
      </c>
      <c r="G16" s="57">
        <f>IF(2&lt;=$H$8,$H$7+1,"")</f>
        <v>2027</v>
      </c>
      <c r="H16" s="57">
        <f>IF(3&lt;=$H$8,$H$7+2,"")</f>
        <v>2028</v>
      </c>
      <c r="I16" s="57" t="str">
        <f>IF(4&lt;=$H$8,$H$7+3,"")</f>
        <v/>
      </c>
      <c r="J16" s="57" t="str">
        <f>IF(5&lt;=$H$8,$H$7+4,"")</f>
        <v/>
      </c>
      <c r="K16" s="57" t="str">
        <f>IF(6&lt;=$H$8,$H$7+5,"")</f>
        <v/>
      </c>
      <c r="L16" s="56" t="s">
        <v>23</v>
      </c>
    </row>
    <row r="17" spans="2:12" ht="14.25" customHeight="1" x14ac:dyDescent="0.3">
      <c r="B17" s="85" t="s">
        <v>24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</row>
    <row r="18" spans="2:12" ht="14.25" customHeight="1" x14ac:dyDescent="0.3">
      <c r="B18" s="20" t="s">
        <v>196</v>
      </c>
      <c r="C18" s="58"/>
      <c r="D18" s="37"/>
      <c r="E18" s="38">
        <v>4</v>
      </c>
      <c r="F18" s="8">
        <f t="shared" ref="F18:F25" si="0">IF(1&lt;=$H$8,IF($H$12=0,$C18,MIN($C18,$H$12))*IF($E18="",12,$E18)*$D18*(1+SAL_IDX)^0,0)</f>
        <v>0</v>
      </c>
      <c r="G18" s="8">
        <f t="shared" ref="G18:G25" si="1">IF(2&lt;=$H$8,IF($H$12=0,$C18,MIN($C18,$H$12))*IF($E18="",12,$E18)*$D18*(1+SAL_IDX)^1,0)</f>
        <v>0</v>
      </c>
      <c r="H18" s="8">
        <f t="shared" ref="H18:H25" si="2">IF(3&lt;=$H$8,IF($H$12=0,$C18,MIN($C18,$H$12))*IF($E18="",12,$E18)*$D18*(1+SAL_IDX)^2,0)</f>
        <v>0</v>
      </c>
      <c r="I18" s="8">
        <f t="shared" ref="I18:I25" si="3">IF(4&lt;=$H$8,IF($H$12=0,$C18,MIN($C18,$H$12))*IF($E18="",12,$E18)*$D18*(1+SAL_IDX)^3,0)</f>
        <v>0</v>
      </c>
      <c r="J18" s="8">
        <f t="shared" ref="J18:J25" si="4">IF(5&lt;=$H$8,IF($H$12=0,$C18,MIN($C18,$H$12))*IF($E18="",12,$E18)*$D18*(1+SAL_IDX)^4,0)</f>
        <v>0</v>
      </c>
      <c r="K18" s="8">
        <f t="shared" ref="K18:K25" si="5">IF(6&lt;=$H$8,IF($H$12=0,$C18,MIN($C18,$H$12))*IF($E18="",12,$E18)*$D18*(1+SAL_IDX)^5,0)</f>
        <v>0</v>
      </c>
      <c r="L18" s="8">
        <f t="shared" ref="L18:L25" si="6">SUM(F18:K18)</f>
        <v>0</v>
      </c>
    </row>
    <row r="19" spans="2:12" ht="14.25" customHeight="1" x14ac:dyDescent="0.3">
      <c r="B19" s="20"/>
      <c r="C19" s="58"/>
      <c r="D19" s="37"/>
      <c r="E19" s="38">
        <v>12</v>
      </c>
      <c r="F19" s="8">
        <f t="shared" si="0"/>
        <v>0</v>
      </c>
      <c r="G19" s="8">
        <f t="shared" si="1"/>
        <v>0</v>
      </c>
      <c r="H19" s="8">
        <f t="shared" si="2"/>
        <v>0</v>
      </c>
      <c r="I19" s="8">
        <f t="shared" si="3"/>
        <v>0</v>
      </c>
      <c r="J19" s="8">
        <f t="shared" si="4"/>
        <v>0</v>
      </c>
      <c r="K19" s="8">
        <f t="shared" si="5"/>
        <v>0</v>
      </c>
      <c r="L19" s="8">
        <f t="shared" si="6"/>
        <v>0</v>
      </c>
    </row>
    <row r="20" spans="2:12" ht="14.25" customHeight="1" x14ac:dyDescent="0.3">
      <c r="B20" s="20"/>
      <c r="C20" s="58"/>
      <c r="D20" s="37"/>
      <c r="E20" s="38">
        <v>12</v>
      </c>
      <c r="F20" s="8">
        <f t="shared" si="0"/>
        <v>0</v>
      </c>
      <c r="G20" s="8">
        <f t="shared" si="1"/>
        <v>0</v>
      </c>
      <c r="H20" s="8">
        <f t="shared" si="2"/>
        <v>0</v>
      </c>
      <c r="I20" s="8">
        <f t="shared" si="3"/>
        <v>0</v>
      </c>
      <c r="J20" s="8">
        <f t="shared" si="4"/>
        <v>0</v>
      </c>
      <c r="K20" s="8">
        <f t="shared" si="5"/>
        <v>0</v>
      </c>
      <c r="L20" s="8">
        <f t="shared" si="6"/>
        <v>0</v>
      </c>
    </row>
    <row r="21" spans="2:12" ht="14.25" customHeight="1" x14ac:dyDescent="0.3">
      <c r="B21" s="20"/>
      <c r="C21" s="58"/>
      <c r="D21" s="37"/>
      <c r="E21" s="38">
        <v>12</v>
      </c>
      <c r="F21" s="8">
        <f t="shared" si="0"/>
        <v>0</v>
      </c>
      <c r="G21" s="8">
        <f t="shared" si="1"/>
        <v>0</v>
      </c>
      <c r="H21" s="8">
        <f t="shared" si="2"/>
        <v>0</v>
      </c>
      <c r="I21" s="8">
        <f t="shared" si="3"/>
        <v>0</v>
      </c>
      <c r="J21" s="8">
        <f t="shared" si="4"/>
        <v>0</v>
      </c>
      <c r="K21" s="8">
        <f t="shared" si="5"/>
        <v>0</v>
      </c>
      <c r="L21" s="8">
        <f t="shared" si="6"/>
        <v>0</v>
      </c>
    </row>
    <row r="22" spans="2:12" ht="14.25" customHeight="1" x14ac:dyDescent="0.3">
      <c r="B22" s="20"/>
      <c r="C22" s="58"/>
      <c r="D22" s="37"/>
      <c r="E22" s="38">
        <v>12</v>
      </c>
      <c r="F22" s="8">
        <f t="shared" si="0"/>
        <v>0</v>
      </c>
      <c r="G22" s="8">
        <f t="shared" si="1"/>
        <v>0</v>
      </c>
      <c r="H22" s="8">
        <f t="shared" si="2"/>
        <v>0</v>
      </c>
      <c r="I22" s="8">
        <f t="shared" si="3"/>
        <v>0</v>
      </c>
      <c r="J22" s="8">
        <f t="shared" si="4"/>
        <v>0</v>
      </c>
      <c r="K22" s="8">
        <f t="shared" si="5"/>
        <v>0</v>
      </c>
      <c r="L22" s="8">
        <f t="shared" si="6"/>
        <v>0</v>
      </c>
    </row>
    <row r="23" spans="2:12" ht="14.25" customHeight="1" x14ac:dyDescent="0.3">
      <c r="B23" s="20"/>
      <c r="C23" s="58"/>
      <c r="D23" s="37"/>
      <c r="E23" s="38">
        <v>12</v>
      </c>
      <c r="F23" s="8">
        <f t="shared" si="0"/>
        <v>0</v>
      </c>
      <c r="G23" s="8">
        <f t="shared" si="1"/>
        <v>0</v>
      </c>
      <c r="H23" s="8">
        <f t="shared" si="2"/>
        <v>0</v>
      </c>
      <c r="I23" s="8">
        <f t="shared" si="3"/>
        <v>0</v>
      </c>
      <c r="J23" s="8">
        <f t="shared" si="4"/>
        <v>0</v>
      </c>
      <c r="K23" s="8">
        <f t="shared" si="5"/>
        <v>0</v>
      </c>
      <c r="L23" s="8">
        <f t="shared" si="6"/>
        <v>0</v>
      </c>
    </row>
    <row r="24" spans="2:12" ht="14.25" customHeight="1" x14ac:dyDescent="0.3">
      <c r="B24" s="20"/>
      <c r="C24" s="58"/>
      <c r="D24" s="37"/>
      <c r="E24" s="38">
        <v>12</v>
      </c>
      <c r="F24" s="8">
        <f t="shared" si="0"/>
        <v>0</v>
      </c>
      <c r="G24" s="8">
        <f t="shared" si="1"/>
        <v>0</v>
      </c>
      <c r="H24" s="8">
        <f t="shared" si="2"/>
        <v>0</v>
      </c>
      <c r="I24" s="8">
        <f t="shared" si="3"/>
        <v>0</v>
      </c>
      <c r="J24" s="8">
        <f t="shared" si="4"/>
        <v>0</v>
      </c>
      <c r="K24" s="8">
        <f t="shared" si="5"/>
        <v>0</v>
      </c>
      <c r="L24" s="8">
        <f t="shared" si="6"/>
        <v>0</v>
      </c>
    </row>
    <row r="25" spans="2:12" ht="14.25" customHeight="1" x14ac:dyDescent="0.3">
      <c r="B25" s="20"/>
      <c r="C25" s="58"/>
      <c r="D25" s="37"/>
      <c r="E25" s="38">
        <v>12</v>
      </c>
      <c r="F25" s="8">
        <f t="shared" si="0"/>
        <v>0</v>
      </c>
      <c r="G25" s="8">
        <f t="shared" si="1"/>
        <v>0</v>
      </c>
      <c r="H25" s="8">
        <f t="shared" si="2"/>
        <v>0</v>
      </c>
      <c r="I25" s="8">
        <f t="shared" si="3"/>
        <v>0</v>
      </c>
      <c r="J25" s="8">
        <f t="shared" si="4"/>
        <v>0</v>
      </c>
      <c r="K25" s="8">
        <f t="shared" si="5"/>
        <v>0</v>
      </c>
      <c r="L25" s="8">
        <f t="shared" si="6"/>
        <v>0</v>
      </c>
    </row>
    <row r="26" spans="2:12" ht="14.25" customHeight="1" x14ac:dyDescent="0.3">
      <c r="B26" s="85" t="s">
        <v>25</v>
      </c>
      <c r="C26" s="84"/>
      <c r="D26" s="84"/>
      <c r="E26" s="84"/>
      <c r="F26" s="84"/>
      <c r="G26" s="84"/>
      <c r="H26" s="84"/>
      <c r="I26" s="84"/>
      <c r="J26" s="84"/>
      <c r="K26" s="84"/>
      <c r="L26" s="84"/>
    </row>
    <row r="27" spans="2:12" ht="14.25" customHeight="1" x14ac:dyDescent="0.3">
      <c r="B27" s="20"/>
      <c r="C27" s="59"/>
      <c r="D27" s="37"/>
      <c r="E27" s="38">
        <v>12</v>
      </c>
      <c r="F27" s="8">
        <f>IFERROR(IF(AND(1&lt;=$H$8,$C27&lt;&gt;""),INDEX(DR_VAL,MIN(1,4),MATCH($C27,DR_KAT,0))*$D27*IF($E27="",12,$E27),0),0)</f>
        <v>0</v>
      </c>
      <c r="G27" s="8">
        <f>IFERROR(IF(AND(2&lt;=$H$8,$C27&lt;&gt;""),INDEX(DR_VAL,MIN(2,4),MATCH($C27,DR_KAT,0))*$D27*IF($E27="",12,$E27),0),0)</f>
        <v>0</v>
      </c>
      <c r="H27" s="8">
        <f>IFERROR(IF(AND(3&lt;=$H$8,$C27&lt;&gt;""),INDEX(DR_VAL,MIN(3,4),MATCH($C27,DR_KAT,0))*$D27*IF($E27="",12,$E27),0),0)</f>
        <v>0</v>
      </c>
      <c r="I27" s="8">
        <f>IFERROR(IF(AND(4&lt;=$H$8,$C27&lt;&gt;""),INDEX(DR_VAL,MIN(4,4),MATCH($C27,DR_KAT,0))*$D27*IF($E27="",12,$E27),0),0)</f>
        <v>0</v>
      </c>
      <c r="J27" s="8">
        <f>IFERROR(IF(AND(5&lt;=$H$8,$C27&lt;&gt;""),INDEX(DR_VAL,MIN(5,4),MATCH($C27,DR_KAT,0))*$D27*IF($E27="",12,$E27),0),0)</f>
        <v>0</v>
      </c>
      <c r="K27" s="8">
        <f>IFERROR(IF(AND(6&lt;=$H$8,$C27&lt;&gt;""),INDEX(DR_VAL,MIN(6,4),MATCH($C27,DR_KAT,0))*$D27*IF($E27="",12,$E27),0),0)</f>
        <v>0</v>
      </c>
      <c r="L27" s="8">
        <f t="shared" ref="L27:L33" si="7">SUM(F27:K27)</f>
        <v>0</v>
      </c>
    </row>
    <row r="28" spans="2:12" ht="14.25" customHeight="1" x14ac:dyDescent="0.3">
      <c r="B28" s="20"/>
      <c r="C28" s="59"/>
      <c r="D28" s="37"/>
      <c r="E28" s="38">
        <v>12</v>
      </c>
      <c r="F28" s="8">
        <f>IFERROR(IF(AND(1&lt;=$H$8,$C28&lt;&gt;""),INDEX(DR_VAL,MIN(1,4),MATCH($C28,DR_KAT,0))*$D28*IF($E28="",12,$E28),0),0)</f>
        <v>0</v>
      </c>
      <c r="G28" s="8">
        <f>IFERROR(IF(AND(2&lt;=$H$8,$C28&lt;&gt;""),INDEX(DR_VAL,MIN(2,4),MATCH($C28,DR_KAT,0))*$D28*IF($E28="",12,$E28),0),0)</f>
        <v>0</v>
      </c>
      <c r="H28" s="8">
        <f>IFERROR(IF(AND(3&lt;=$H$8,$C28&lt;&gt;""),INDEX(DR_VAL,MIN(3,4),MATCH($C28,DR_KAT,0))*$D28*IF($E28="",12,$E28),0),0)</f>
        <v>0</v>
      </c>
      <c r="I28" s="8">
        <f>IFERROR(IF(AND(4&lt;=$H$8,$C28&lt;&gt;""),INDEX(DR_VAL,MIN(4,4),MATCH($C28,DR_KAT,0))*$D28*IF($E28="",12,$E28),0),0)</f>
        <v>0</v>
      </c>
      <c r="J28" s="8">
        <f>IFERROR(IF(AND(5&lt;=$H$8,$C28&lt;&gt;""),INDEX(DR_VAL,MIN(5,4),MATCH($C28,DR_KAT,0))*$D28*IF($E28="",12,$E28),0),0)</f>
        <v>0</v>
      </c>
      <c r="K28" s="8">
        <f>IFERROR(IF(AND(6&lt;=$H$8,$C28&lt;&gt;""),INDEX(DR_VAL,MIN(6,4),MATCH($C28,DR_KAT,0))*$D28*IF($E28="",12,$E28),0),0)</f>
        <v>0</v>
      </c>
      <c r="L28" s="8">
        <f t="shared" si="7"/>
        <v>0</v>
      </c>
    </row>
    <row r="29" spans="2:12" ht="14.25" customHeight="1" x14ac:dyDescent="0.3">
      <c r="B29" s="20"/>
      <c r="C29" s="59"/>
      <c r="D29" s="37"/>
      <c r="E29" s="38">
        <v>12</v>
      </c>
      <c r="F29" s="8">
        <f>IFERROR(IF(AND(1&lt;=$H$8,$C29&lt;&gt;""),INDEX(DR_VAL,MIN(1,4),MATCH($C29,DR_KAT,0))*$D29*IF($E29="",12,$E29),0),0)</f>
        <v>0</v>
      </c>
      <c r="G29" s="8">
        <f>IFERROR(IF(AND(2&lt;=$H$8,$C29&lt;&gt;""),INDEX(DR_VAL,MIN(2,4),MATCH($C29,DR_KAT,0))*$D29*IF($E29="",12,$E29),0),0)</f>
        <v>0</v>
      </c>
      <c r="H29" s="8">
        <f>IFERROR(IF(AND(3&lt;=$H$8,$C29&lt;&gt;""),INDEX(DR_VAL,MIN(3,4),MATCH($C29,DR_KAT,0))*$D29*IF($E29="",12,$E29),0),0)</f>
        <v>0</v>
      </c>
      <c r="I29" s="8">
        <f>IFERROR(IF(AND(4&lt;=$H$8,$C29&lt;&gt;""),INDEX(DR_VAL,MIN(4,4),MATCH($C29,DR_KAT,0))*$D29*IF($E29="",12,$E29),0),0)</f>
        <v>0</v>
      </c>
      <c r="J29" s="8">
        <f>IFERROR(IF(AND(5&lt;=$H$8,$C29&lt;&gt;""),INDEX(DR_VAL,MIN(5,4),MATCH($C29,DR_KAT,0))*$D29*IF($E29="",12,$E29),0),0)</f>
        <v>0</v>
      </c>
      <c r="K29" s="8">
        <f>IFERROR(IF(AND(6&lt;=$H$8,$C29&lt;&gt;""),INDEX(DR_VAL,MIN(6,4),MATCH($C29,DR_KAT,0))*$D29*IF($E29="",12,$E29),0),0)</f>
        <v>0</v>
      </c>
      <c r="L29" s="8">
        <f t="shared" si="7"/>
        <v>0</v>
      </c>
    </row>
    <row r="30" spans="2:12" ht="14.25" customHeight="1" x14ac:dyDescent="0.3">
      <c r="B30" s="20"/>
      <c r="C30" s="59"/>
      <c r="D30" s="37"/>
      <c r="E30" s="38">
        <v>12</v>
      </c>
      <c r="F30" s="8">
        <f>IFERROR(IF(AND(1&lt;=$H$8,$C30&lt;&gt;""),INDEX(DR_VAL,MIN(1,4),MATCH($C30,DR_KAT,0))*$D30*IF($E30="",12,$E30),0),0)</f>
        <v>0</v>
      </c>
      <c r="G30" s="8">
        <f>IFERROR(IF(AND(2&lt;=$H$8,$C30&lt;&gt;""),INDEX(DR_VAL,MIN(2,4),MATCH($C30,DR_KAT,0))*$D30*IF($E30="",12,$E30),0),0)</f>
        <v>0</v>
      </c>
      <c r="H30" s="8">
        <f>IFERROR(IF(AND(3&lt;=$H$8,$C30&lt;&gt;""),INDEX(DR_VAL,MIN(3,4),MATCH($C30,DR_KAT,0))*$D30*IF($E30="",12,$E30),0),0)</f>
        <v>0</v>
      </c>
      <c r="I30" s="8">
        <f>IFERROR(IF(AND(4&lt;=$H$8,$C30&lt;&gt;""),INDEX(DR_VAL,MIN(4,4),MATCH($C30,DR_KAT,0))*$D30*IF($E30="",12,$E30),0),0)</f>
        <v>0</v>
      </c>
      <c r="J30" s="8">
        <f>IFERROR(IF(AND(5&lt;=$H$8,$C30&lt;&gt;""),INDEX(DR_VAL,MIN(5,4),MATCH($C30,DR_KAT,0))*$D30*IF($E30="",12,$E30),0),0)</f>
        <v>0</v>
      </c>
      <c r="K30" s="8">
        <f>IFERROR(IF(AND(6&lt;=$H$8,$C30&lt;&gt;""),INDEX(DR_VAL,MIN(6,4),MATCH($C30,DR_KAT,0))*$D30*IF($E30="",12,$E30),0),0)</f>
        <v>0</v>
      </c>
      <c r="L30" s="8">
        <f t="shared" si="7"/>
        <v>0</v>
      </c>
    </row>
    <row r="31" spans="2:12" ht="14.25" customHeight="1" x14ac:dyDescent="0.3">
      <c r="B31" s="16" t="s">
        <v>26</v>
      </c>
      <c r="F31" s="60">
        <f t="shared" ref="F31:K31" si="8">SUM(F18:F25)+SUM(F27:F30)</f>
        <v>0</v>
      </c>
      <c r="G31" s="60">
        <f t="shared" si="8"/>
        <v>0</v>
      </c>
      <c r="H31" s="60">
        <f t="shared" si="8"/>
        <v>0</v>
      </c>
      <c r="I31" s="60">
        <f t="shared" si="8"/>
        <v>0</v>
      </c>
      <c r="J31" s="60">
        <f t="shared" si="8"/>
        <v>0</v>
      </c>
      <c r="K31" s="60">
        <f t="shared" si="8"/>
        <v>0</v>
      </c>
      <c r="L31" s="60">
        <f t="shared" si="7"/>
        <v>0</v>
      </c>
    </row>
    <row r="32" spans="2:12" ht="14.25" customHeight="1" x14ac:dyDescent="0.3">
      <c r="B32" s="1" t="s">
        <v>27</v>
      </c>
      <c r="D32" s="61">
        <f>LKP</f>
        <v>0.59859999999999991</v>
      </c>
      <c r="F32" s="8">
        <f t="shared" ref="F32:K32" si="9">F31*LKP</f>
        <v>0</v>
      </c>
      <c r="G32" s="8">
        <f t="shared" si="9"/>
        <v>0</v>
      </c>
      <c r="H32" s="8">
        <f t="shared" si="9"/>
        <v>0</v>
      </c>
      <c r="I32" s="8">
        <f t="shared" si="9"/>
        <v>0</v>
      </c>
      <c r="J32" s="8">
        <f t="shared" si="9"/>
        <v>0</v>
      </c>
      <c r="K32" s="8">
        <f t="shared" si="9"/>
        <v>0</v>
      </c>
      <c r="L32" s="8">
        <f t="shared" si="7"/>
        <v>0</v>
      </c>
    </row>
    <row r="33" spans="2:12" ht="14.25" customHeight="1" x14ac:dyDescent="0.3">
      <c r="B33" s="62" t="s">
        <v>28</v>
      </c>
      <c r="F33" s="63">
        <f t="shared" ref="F33:K33" si="10">F31+F32</f>
        <v>0</v>
      </c>
      <c r="G33" s="63">
        <f t="shared" si="10"/>
        <v>0</v>
      </c>
      <c r="H33" s="63">
        <f t="shared" si="10"/>
        <v>0</v>
      </c>
      <c r="I33" s="63">
        <f t="shared" si="10"/>
        <v>0</v>
      </c>
      <c r="J33" s="63">
        <f t="shared" si="10"/>
        <v>0</v>
      </c>
      <c r="K33" s="63">
        <f t="shared" si="10"/>
        <v>0</v>
      </c>
      <c r="L33" s="63">
        <f t="shared" si="7"/>
        <v>0</v>
      </c>
    </row>
    <row r="35" spans="2:12" ht="19.5" customHeight="1" x14ac:dyDescent="0.3">
      <c r="B35" s="83" t="s">
        <v>29</v>
      </c>
      <c r="C35" s="84"/>
      <c r="D35" s="84"/>
      <c r="E35" s="84"/>
      <c r="F35" s="84"/>
      <c r="G35" s="84"/>
      <c r="H35" s="84"/>
      <c r="I35" s="84"/>
      <c r="J35" s="84"/>
      <c r="K35" s="84"/>
      <c r="L35" s="84"/>
    </row>
    <row r="36" spans="2:12" ht="14.25" customHeight="1" x14ac:dyDescent="0.3">
      <c r="B36" s="85" t="s">
        <v>30</v>
      </c>
      <c r="C36" s="84"/>
      <c r="D36" s="84"/>
      <c r="E36" s="84"/>
      <c r="F36" s="84"/>
      <c r="G36" s="84"/>
      <c r="H36" s="84"/>
      <c r="I36" s="84"/>
      <c r="J36" s="84"/>
      <c r="K36" s="84"/>
      <c r="L36" s="84"/>
    </row>
    <row r="37" spans="2:12" ht="14.25" customHeight="1" x14ac:dyDescent="0.3">
      <c r="B37" s="20" t="s">
        <v>31</v>
      </c>
      <c r="F37" s="64"/>
      <c r="G37" s="64"/>
      <c r="H37" s="64"/>
      <c r="I37" s="64"/>
      <c r="J37" s="64"/>
      <c r="K37" s="64"/>
      <c r="L37" s="8">
        <f t="shared" ref="L37:L45" si="11">SUM(F37:K37)</f>
        <v>0</v>
      </c>
    </row>
    <row r="38" spans="2:12" ht="14.25" customHeight="1" x14ac:dyDescent="0.3">
      <c r="B38" s="20" t="s">
        <v>32</v>
      </c>
      <c r="F38" s="64"/>
      <c r="G38" s="64"/>
      <c r="H38" s="64"/>
      <c r="I38" s="64"/>
      <c r="J38" s="64"/>
      <c r="K38" s="64"/>
      <c r="L38" s="8">
        <f t="shared" si="11"/>
        <v>0</v>
      </c>
    </row>
    <row r="39" spans="2:12" ht="14.25" customHeight="1" x14ac:dyDescent="0.3">
      <c r="B39" s="20" t="s">
        <v>33</v>
      </c>
      <c r="F39" s="64"/>
      <c r="G39" s="64"/>
      <c r="H39" s="64"/>
      <c r="I39" s="64"/>
      <c r="J39" s="64"/>
      <c r="K39" s="64"/>
      <c r="L39" s="8">
        <f t="shared" si="11"/>
        <v>0</v>
      </c>
    </row>
    <row r="40" spans="2:12" ht="14.25" customHeight="1" x14ac:dyDescent="0.3">
      <c r="B40" s="20" t="s">
        <v>34</v>
      </c>
      <c r="F40" s="64"/>
      <c r="G40" s="64"/>
      <c r="H40" s="64"/>
      <c r="I40" s="64"/>
      <c r="J40" s="64"/>
      <c r="K40" s="64"/>
      <c r="L40" s="8">
        <f t="shared" si="11"/>
        <v>0</v>
      </c>
    </row>
    <row r="41" spans="2:12" ht="14.25" customHeight="1" x14ac:dyDescent="0.3">
      <c r="B41" s="20" t="s">
        <v>35</v>
      </c>
      <c r="F41" s="64"/>
      <c r="G41" s="64"/>
      <c r="H41" s="64"/>
      <c r="I41" s="64"/>
      <c r="J41" s="64"/>
      <c r="K41" s="64"/>
      <c r="L41" s="8">
        <f t="shared" si="11"/>
        <v>0</v>
      </c>
    </row>
    <row r="42" spans="2:12" ht="14.25" customHeight="1" x14ac:dyDescent="0.3">
      <c r="B42" s="20" t="s">
        <v>36</v>
      </c>
      <c r="F42" s="64"/>
      <c r="G42" s="64"/>
      <c r="H42" s="64"/>
      <c r="I42" s="64"/>
      <c r="J42" s="64"/>
      <c r="K42" s="64"/>
      <c r="L42" s="8">
        <f t="shared" si="11"/>
        <v>0</v>
      </c>
    </row>
    <row r="43" spans="2:12" ht="14.25" customHeight="1" x14ac:dyDescent="0.3">
      <c r="B43" s="20" t="s">
        <v>37</v>
      </c>
      <c r="F43" s="64"/>
      <c r="G43" s="64"/>
      <c r="H43" s="64"/>
      <c r="I43" s="64"/>
      <c r="J43" s="64"/>
      <c r="K43" s="64"/>
      <c r="L43" s="8">
        <f t="shared" si="11"/>
        <v>0</v>
      </c>
    </row>
    <row r="44" spans="2:12" ht="14.25" customHeight="1" x14ac:dyDescent="0.3">
      <c r="B44" s="20" t="s">
        <v>38</v>
      </c>
      <c r="F44" s="64"/>
      <c r="G44" s="64"/>
      <c r="H44" s="64"/>
      <c r="I44" s="64"/>
      <c r="J44" s="64"/>
      <c r="K44" s="64"/>
      <c r="L44" s="8">
        <f t="shared" si="11"/>
        <v>0</v>
      </c>
    </row>
    <row r="45" spans="2:12" ht="14.25" customHeight="1" x14ac:dyDescent="0.3">
      <c r="B45" s="16" t="s">
        <v>39</v>
      </c>
      <c r="F45" s="60">
        <f t="shared" ref="F45:K45" si="12">SUM(F37:F44)</f>
        <v>0</v>
      </c>
      <c r="G45" s="60">
        <f t="shared" si="12"/>
        <v>0</v>
      </c>
      <c r="H45" s="60">
        <f t="shared" si="12"/>
        <v>0</v>
      </c>
      <c r="I45" s="60">
        <f t="shared" si="12"/>
        <v>0</v>
      </c>
      <c r="J45" s="60">
        <f t="shared" si="12"/>
        <v>0</v>
      </c>
      <c r="K45" s="60">
        <f t="shared" si="12"/>
        <v>0</v>
      </c>
      <c r="L45" s="60">
        <f t="shared" si="11"/>
        <v>0</v>
      </c>
    </row>
    <row r="46" spans="2:12" ht="14.25" customHeight="1" x14ac:dyDescent="0.3">
      <c r="B46" s="85" t="s">
        <v>40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</row>
    <row r="47" spans="2:12" ht="14.25" customHeight="1" x14ac:dyDescent="0.3">
      <c r="B47" s="20" t="s">
        <v>41</v>
      </c>
      <c r="F47" s="64"/>
      <c r="G47" s="64"/>
      <c r="H47" s="64"/>
      <c r="I47" s="64"/>
      <c r="J47" s="64"/>
      <c r="K47" s="64"/>
      <c r="L47" s="8">
        <f t="shared" ref="L47:L53" si="13">SUM(F47:K47)</f>
        <v>0</v>
      </c>
    </row>
    <row r="48" spans="2:12" ht="14.25" customHeight="1" x14ac:dyDescent="0.3">
      <c r="B48" s="20" t="s">
        <v>42</v>
      </c>
      <c r="F48" s="64"/>
      <c r="G48" s="64"/>
      <c r="H48" s="64"/>
      <c r="I48" s="64"/>
      <c r="J48" s="64"/>
      <c r="K48" s="64"/>
      <c r="L48" s="8">
        <f t="shared" si="13"/>
        <v>0</v>
      </c>
    </row>
    <row r="49" spans="2:12" ht="14.25" customHeight="1" x14ac:dyDescent="0.3">
      <c r="B49" s="20" t="s">
        <v>43</v>
      </c>
      <c r="F49" s="64"/>
      <c r="G49" s="64"/>
      <c r="H49" s="64"/>
      <c r="I49" s="64"/>
      <c r="J49" s="64"/>
      <c r="K49" s="64"/>
      <c r="L49" s="8">
        <f t="shared" si="13"/>
        <v>0</v>
      </c>
    </row>
    <row r="50" spans="2:12" ht="14.25" customHeight="1" x14ac:dyDescent="0.3">
      <c r="B50" s="20" t="s">
        <v>44</v>
      </c>
      <c r="F50" s="64"/>
      <c r="G50" s="64"/>
      <c r="H50" s="64"/>
      <c r="I50" s="64"/>
      <c r="J50" s="64"/>
      <c r="K50" s="64"/>
      <c r="L50" s="8">
        <f t="shared" si="13"/>
        <v>0</v>
      </c>
    </row>
    <row r="51" spans="2:12" ht="14.25" customHeight="1" x14ac:dyDescent="0.3">
      <c r="B51" s="20" t="s">
        <v>45</v>
      </c>
      <c r="F51" s="64"/>
      <c r="G51" s="64"/>
      <c r="H51" s="64"/>
      <c r="I51" s="64"/>
      <c r="J51" s="64"/>
      <c r="K51" s="64"/>
      <c r="L51" s="8">
        <f t="shared" si="13"/>
        <v>0</v>
      </c>
    </row>
    <row r="52" spans="2:12" ht="14.25" customHeight="1" x14ac:dyDescent="0.3">
      <c r="B52" s="20" t="s">
        <v>46</v>
      </c>
      <c r="F52" s="64"/>
      <c r="G52" s="64"/>
      <c r="H52" s="64"/>
      <c r="I52" s="64"/>
      <c r="J52" s="64"/>
      <c r="K52" s="64"/>
      <c r="L52" s="8">
        <f t="shared" si="13"/>
        <v>0</v>
      </c>
    </row>
    <row r="53" spans="2:12" ht="14.25" customHeight="1" x14ac:dyDescent="0.3">
      <c r="B53" s="16" t="s">
        <v>47</v>
      </c>
      <c r="F53" s="60">
        <f t="shared" ref="F53:K53" si="14">SUM(F47:F52)</f>
        <v>0</v>
      </c>
      <c r="G53" s="60">
        <f t="shared" si="14"/>
        <v>0</v>
      </c>
      <c r="H53" s="60">
        <f t="shared" si="14"/>
        <v>0</v>
      </c>
      <c r="I53" s="60">
        <f t="shared" si="14"/>
        <v>0</v>
      </c>
      <c r="J53" s="60">
        <f t="shared" si="14"/>
        <v>0</v>
      </c>
      <c r="K53" s="60">
        <f t="shared" si="14"/>
        <v>0</v>
      </c>
      <c r="L53" s="60">
        <f t="shared" si="13"/>
        <v>0</v>
      </c>
    </row>
    <row r="54" spans="2:12" ht="14.25" customHeight="1" x14ac:dyDescent="0.3">
      <c r="B54" s="85" t="s">
        <v>48</v>
      </c>
      <c r="C54" s="84"/>
      <c r="D54" s="84"/>
      <c r="E54" s="84"/>
      <c r="F54" s="84"/>
      <c r="G54" s="84"/>
      <c r="H54" s="84"/>
      <c r="I54" s="84"/>
      <c r="J54" s="84"/>
      <c r="K54" s="84"/>
      <c r="L54" s="84"/>
    </row>
    <row r="55" spans="2:12" ht="14.25" customHeight="1" x14ac:dyDescent="0.3">
      <c r="B55" s="16" t="s">
        <v>49</v>
      </c>
      <c r="C55" s="86"/>
      <c r="D55" s="87"/>
      <c r="E55" s="88"/>
      <c r="G55" s="96" t="str">
        <f>IF($C$55="Transferering","→ ingår EJ i INDI-underlaget","→ ingår i INDI-underlaget")</f>
        <v>→ ingår i INDI-underlaget</v>
      </c>
      <c r="H55" s="84"/>
      <c r="I55" s="84"/>
      <c r="J55" s="84"/>
      <c r="K55" s="84"/>
      <c r="L55" s="84"/>
    </row>
    <row r="56" spans="2:12" ht="14.25" customHeight="1" x14ac:dyDescent="0.3">
      <c r="B56" s="20"/>
      <c r="C56" s="58"/>
      <c r="D56" s="37"/>
      <c r="E56" s="38">
        <v>12</v>
      </c>
      <c r="F56" s="8">
        <f>IF(1&lt;=$H$8,IF($H$12=0,$C56,MIN($C56,$H$12))*IF($E56="",12,$E56)*$D56*(1+SAL_IDX)^0,0)</f>
        <v>0</v>
      </c>
      <c r="G56" s="8">
        <f>IF(2&lt;=$H$8,IF($H$12=0,$C56,MIN($C56,$H$12))*IF($E56="",12,$E56)*$D56*(1+SAL_IDX)^1,0)</f>
        <v>0</v>
      </c>
      <c r="H56" s="8">
        <f>IF(3&lt;=$H$8,IF($H$12=0,$C56,MIN($C56,$H$12))*IF($E56="",12,$E56)*$D56*(1+SAL_IDX)^2,0)</f>
        <v>0</v>
      </c>
      <c r="I56" s="8">
        <f>IF(4&lt;=$H$8,IF($H$12=0,$C56,MIN($C56,$H$12))*IF($E56="",12,$E56)*$D56*(1+SAL_IDX)^3,0)</f>
        <v>0</v>
      </c>
      <c r="J56" s="8">
        <f>IF(5&lt;=$H$8,IF($H$12=0,$C56,MIN($C56,$H$12))*IF($E56="",12,$E56)*$D56*(1+SAL_IDX)^4,0)</f>
        <v>0</v>
      </c>
      <c r="K56" s="8">
        <f>IF(6&lt;=$H$8,IF($H$12=0,$C56,MIN($C56,$H$12))*IF($E56="",12,$E56)*$D56*(1+SAL_IDX)^5,0)</f>
        <v>0</v>
      </c>
      <c r="L56" s="8">
        <f t="shared" ref="L56:L61" si="15">SUM(F56:K56)</f>
        <v>0</v>
      </c>
    </row>
    <row r="57" spans="2:12" ht="14.25" customHeight="1" x14ac:dyDescent="0.3">
      <c r="B57" s="20"/>
      <c r="C57" s="58"/>
      <c r="D57" s="37"/>
      <c r="E57" s="38">
        <v>12</v>
      </c>
      <c r="F57" s="8">
        <f>IF(1&lt;=$H$8,IF($H$12=0,$C57,MIN($C57,$H$12))*IF($E57="",12,$E57)*$D57*(1+SAL_IDX)^0,0)</f>
        <v>0</v>
      </c>
      <c r="G57" s="8">
        <f>IF(2&lt;=$H$8,IF($H$12=0,$C57,MIN($C57,$H$12))*IF($E57="",12,$E57)*$D57*(1+SAL_IDX)^1,0)</f>
        <v>0</v>
      </c>
      <c r="H57" s="8">
        <f>IF(3&lt;=$H$8,IF($H$12=0,$C57,MIN($C57,$H$12))*IF($E57="",12,$E57)*$D57*(1+SAL_IDX)^2,0)</f>
        <v>0</v>
      </c>
      <c r="I57" s="8">
        <f>IF(4&lt;=$H$8,IF($H$12=0,$C57,MIN($C57,$H$12))*IF($E57="",12,$E57)*$D57*(1+SAL_IDX)^3,0)</f>
        <v>0</v>
      </c>
      <c r="J57" s="8">
        <f>IF(5&lt;=$H$8,IF($H$12=0,$C57,MIN($C57,$H$12))*IF($E57="",12,$E57)*$D57*(1+SAL_IDX)^4,0)</f>
        <v>0</v>
      </c>
      <c r="K57" s="8">
        <f>IF(6&lt;=$H$8,IF($H$12=0,$C57,MIN($C57,$H$12))*IF($E57="",12,$E57)*$D57*(1+SAL_IDX)^5,0)</f>
        <v>0</v>
      </c>
      <c r="L57" s="8">
        <f t="shared" si="15"/>
        <v>0</v>
      </c>
    </row>
    <row r="58" spans="2:12" ht="14.25" customHeight="1" x14ac:dyDescent="0.3">
      <c r="B58" s="20"/>
      <c r="C58" s="58"/>
      <c r="D58" s="37"/>
      <c r="E58" s="38">
        <v>12</v>
      </c>
      <c r="F58" s="8">
        <f>IF(1&lt;=$H$8,IF($H$12=0,$C58,MIN($C58,$H$12))*IF($E58="",12,$E58)*$D58*(1+SAL_IDX)^0,0)</f>
        <v>0</v>
      </c>
      <c r="G58" s="8">
        <f>IF(2&lt;=$H$8,IF($H$12=0,$C58,MIN($C58,$H$12))*IF($E58="",12,$E58)*$D58*(1+SAL_IDX)^1,0)</f>
        <v>0</v>
      </c>
      <c r="H58" s="8">
        <f>IF(3&lt;=$H$8,IF($H$12=0,$C58,MIN($C58,$H$12))*IF($E58="",12,$E58)*$D58*(1+SAL_IDX)^2,0)</f>
        <v>0</v>
      </c>
      <c r="I58" s="8">
        <f>IF(4&lt;=$H$8,IF($H$12=0,$C58,MIN($C58,$H$12))*IF($E58="",12,$E58)*$D58*(1+SAL_IDX)^3,0)</f>
        <v>0</v>
      </c>
      <c r="J58" s="8">
        <f>IF(5&lt;=$H$8,IF($H$12=0,$C58,MIN($C58,$H$12))*IF($E58="",12,$E58)*$D58*(1+SAL_IDX)^4,0)</f>
        <v>0</v>
      </c>
      <c r="K58" s="8">
        <f>IF(6&lt;=$H$8,IF($H$12=0,$C58,MIN($C58,$H$12))*IF($E58="",12,$E58)*$D58*(1+SAL_IDX)^5,0)</f>
        <v>0</v>
      </c>
      <c r="L58" s="8">
        <f t="shared" si="15"/>
        <v>0</v>
      </c>
    </row>
    <row r="59" spans="2:12" ht="14.25" customHeight="1" x14ac:dyDescent="0.3">
      <c r="B59" s="20"/>
      <c r="C59" s="58"/>
      <c r="D59" s="37"/>
      <c r="E59" s="38">
        <v>12</v>
      </c>
      <c r="F59" s="8">
        <f>IF(1&lt;=$H$8,IF($H$12=0,$C59,MIN($C59,$H$12))*IF($E59="",12,$E59)*$D59*(1+SAL_IDX)^0,0)</f>
        <v>0</v>
      </c>
      <c r="G59" s="8">
        <f>IF(2&lt;=$H$8,IF($H$12=0,$C59,MIN($C59,$H$12))*IF($E59="",12,$E59)*$D59*(1+SAL_IDX)^1,0)</f>
        <v>0</v>
      </c>
      <c r="H59" s="8">
        <f>IF(3&lt;=$H$8,IF($H$12=0,$C59,MIN($C59,$H$12))*IF($E59="",12,$E59)*$D59*(1+SAL_IDX)^2,0)</f>
        <v>0</v>
      </c>
      <c r="I59" s="8">
        <f>IF(4&lt;=$H$8,IF($H$12=0,$C59,MIN($C59,$H$12))*IF($E59="",12,$E59)*$D59*(1+SAL_IDX)^3,0)</f>
        <v>0</v>
      </c>
      <c r="J59" s="8">
        <f>IF(5&lt;=$H$8,IF($H$12=0,$C59,MIN($C59,$H$12))*IF($E59="",12,$E59)*$D59*(1+SAL_IDX)^4,0)</f>
        <v>0</v>
      </c>
      <c r="K59" s="8">
        <f>IF(6&lt;=$H$8,IF($H$12=0,$C59,MIN($C59,$H$12))*IF($E59="",12,$E59)*$D59*(1+SAL_IDX)^5,0)</f>
        <v>0</v>
      </c>
      <c r="L59" s="8">
        <f t="shared" si="15"/>
        <v>0</v>
      </c>
    </row>
    <row r="60" spans="2:12" ht="14.25" customHeight="1" x14ac:dyDescent="0.3">
      <c r="B60" s="1" t="s">
        <v>51</v>
      </c>
      <c r="F60" s="8">
        <f t="shared" ref="F60:K60" si="16">SUM(F56:F59)</f>
        <v>0</v>
      </c>
      <c r="G60" s="8">
        <f t="shared" si="16"/>
        <v>0</v>
      </c>
      <c r="H60" s="8">
        <f t="shared" si="16"/>
        <v>0</v>
      </c>
      <c r="I60" s="8">
        <f t="shared" si="16"/>
        <v>0</v>
      </c>
      <c r="J60" s="8">
        <f t="shared" si="16"/>
        <v>0</v>
      </c>
      <c r="K60" s="8">
        <f t="shared" si="16"/>
        <v>0</v>
      </c>
      <c r="L60" s="8">
        <f t="shared" si="15"/>
        <v>0</v>
      </c>
    </row>
    <row r="61" spans="2:12" ht="14.25" customHeight="1" x14ac:dyDescent="0.3">
      <c r="B61" s="16" t="s">
        <v>52</v>
      </c>
      <c r="D61" s="61">
        <f>LKP_EXT</f>
        <v>0.47499999999999998</v>
      </c>
      <c r="F61" s="60">
        <f t="shared" ref="F61:K61" si="17">F60*(1+LKP_EXT)</f>
        <v>0</v>
      </c>
      <c r="G61" s="60">
        <f t="shared" si="17"/>
        <v>0</v>
      </c>
      <c r="H61" s="60">
        <f t="shared" si="17"/>
        <v>0</v>
      </c>
      <c r="I61" s="60">
        <f t="shared" si="17"/>
        <v>0</v>
      </c>
      <c r="J61" s="60">
        <f t="shared" si="17"/>
        <v>0</v>
      </c>
      <c r="K61" s="60">
        <f t="shared" si="17"/>
        <v>0</v>
      </c>
      <c r="L61" s="60">
        <f t="shared" si="15"/>
        <v>0</v>
      </c>
    </row>
    <row r="63" spans="2:12" ht="19.5" customHeight="1" x14ac:dyDescent="0.3">
      <c r="B63" s="83" t="s">
        <v>53</v>
      </c>
      <c r="C63" s="84"/>
      <c r="D63" s="84"/>
      <c r="E63" s="84"/>
      <c r="F63" s="84"/>
      <c r="G63" s="84"/>
      <c r="H63" s="84"/>
      <c r="I63" s="84"/>
      <c r="J63" s="84"/>
      <c r="K63" s="84"/>
      <c r="L63" s="84"/>
    </row>
    <row r="64" spans="2:12" ht="14.25" customHeight="1" x14ac:dyDescent="0.3">
      <c r="B64" s="1" t="s">
        <v>54</v>
      </c>
      <c r="F64" s="8">
        <f t="shared" ref="F64:K64" si="18">F33+F45+IF($C$55="Transferering",0,F61)</f>
        <v>0</v>
      </c>
      <c r="G64" s="8">
        <f t="shared" si="18"/>
        <v>0</v>
      </c>
      <c r="H64" s="8">
        <f t="shared" si="18"/>
        <v>0</v>
      </c>
      <c r="I64" s="8">
        <f t="shared" si="18"/>
        <v>0</v>
      </c>
      <c r="J64" s="8">
        <f t="shared" si="18"/>
        <v>0</v>
      </c>
      <c r="K64" s="8">
        <f t="shared" si="18"/>
        <v>0</v>
      </c>
      <c r="L64" s="8">
        <f>SUM(F64:K64)</f>
        <v>0</v>
      </c>
    </row>
    <row r="65" spans="2:12" ht="14.25" customHeight="1" x14ac:dyDescent="0.3">
      <c r="B65" s="16" t="s">
        <v>55</v>
      </c>
      <c r="D65" s="61">
        <f>INDI_KI</f>
        <v>0.28989999999999999</v>
      </c>
      <c r="F65" s="60">
        <f t="shared" ref="F65:K65" si="19">F64*INDI_KI</f>
        <v>0</v>
      </c>
      <c r="G65" s="60">
        <f t="shared" si="19"/>
        <v>0</v>
      </c>
      <c r="H65" s="60">
        <f t="shared" si="19"/>
        <v>0</v>
      </c>
      <c r="I65" s="60">
        <f t="shared" si="19"/>
        <v>0</v>
      </c>
      <c r="J65" s="60">
        <f t="shared" si="19"/>
        <v>0</v>
      </c>
      <c r="K65" s="60">
        <f t="shared" si="19"/>
        <v>0</v>
      </c>
      <c r="L65" s="60">
        <f>SUM(F65:K65)</f>
        <v>0</v>
      </c>
    </row>
    <row r="67" spans="2:12" ht="21.75" customHeight="1" x14ac:dyDescent="0.3">
      <c r="B67" s="65" t="s">
        <v>56</v>
      </c>
      <c r="C67" s="66"/>
      <c r="D67" s="66"/>
      <c r="E67" s="66"/>
      <c r="F67" s="67">
        <f t="shared" ref="F67:K67" si="20">F33+F45+F53+F61+F65</f>
        <v>0</v>
      </c>
      <c r="G67" s="67">
        <f t="shared" si="20"/>
        <v>0</v>
      </c>
      <c r="H67" s="67">
        <f t="shared" si="20"/>
        <v>0</v>
      </c>
      <c r="I67" s="67">
        <f t="shared" si="20"/>
        <v>0</v>
      </c>
      <c r="J67" s="67">
        <f t="shared" si="20"/>
        <v>0</v>
      </c>
      <c r="K67" s="67">
        <f t="shared" si="20"/>
        <v>0</v>
      </c>
      <c r="L67" s="67">
        <f>SUM(F67:K67)</f>
        <v>0</v>
      </c>
    </row>
    <row r="69" spans="2:12" ht="19.5" customHeight="1" x14ac:dyDescent="0.3">
      <c r="B69" s="83" t="s">
        <v>57</v>
      </c>
      <c r="C69" s="84"/>
      <c r="D69" s="84"/>
      <c r="E69" s="84"/>
      <c r="F69" s="84"/>
      <c r="G69" s="84"/>
      <c r="H69" s="84"/>
      <c r="I69" s="84"/>
      <c r="J69" s="84"/>
      <c r="K69" s="84"/>
      <c r="L69" s="84"/>
    </row>
    <row r="70" spans="2:12" ht="14.25" customHeight="1" x14ac:dyDescent="0.3">
      <c r="B70" s="1" t="s">
        <v>58</v>
      </c>
      <c r="F70" s="8">
        <f t="shared" ref="F70:K70" si="21">IF($H$11="Direkta totalt",(F33+F45+F53+F61-F51),F64)*$C$12</f>
        <v>0</v>
      </c>
      <c r="G70" s="8">
        <f t="shared" si="21"/>
        <v>0</v>
      </c>
      <c r="H70" s="8">
        <f t="shared" si="21"/>
        <v>0</v>
      </c>
      <c r="I70" s="8">
        <f t="shared" si="21"/>
        <v>0</v>
      </c>
      <c r="J70" s="8">
        <f t="shared" si="21"/>
        <v>0</v>
      </c>
      <c r="K70" s="8">
        <f t="shared" si="21"/>
        <v>0</v>
      </c>
      <c r="L70" s="8">
        <f>SUM(F70:K70)</f>
        <v>0</v>
      </c>
    </row>
    <row r="71" spans="2:12" ht="14.25" customHeight="1" x14ac:dyDescent="0.3">
      <c r="B71" s="68" t="s">
        <v>59</v>
      </c>
      <c r="F71" s="69">
        <f t="shared" ref="F71:K71" si="22">F33+F45+F53+F61+F70</f>
        <v>0</v>
      </c>
      <c r="G71" s="69">
        <f t="shared" si="22"/>
        <v>0</v>
      </c>
      <c r="H71" s="69">
        <f t="shared" si="22"/>
        <v>0</v>
      </c>
      <c r="I71" s="69">
        <f t="shared" si="22"/>
        <v>0</v>
      </c>
      <c r="J71" s="69">
        <f t="shared" si="22"/>
        <v>0</v>
      </c>
      <c r="K71" s="69">
        <f t="shared" si="22"/>
        <v>0</v>
      </c>
      <c r="L71" s="69">
        <f>SUM(F71:K71)</f>
        <v>0</v>
      </c>
    </row>
    <row r="72" spans="2:12" ht="14.25" customHeight="1" x14ac:dyDescent="0.3">
      <c r="B72" s="16" t="s">
        <v>60</v>
      </c>
      <c r="F72" s="60">
        <f t="shared" ref="F72:K72" si="23">F67-F71</f>
        <v>0</v>
      </c>
      <c r="G72" s="60">
        <f t="shared" si="23"/>
        <v>0</v>
      </c>
      <c r="H72" s="60">
        <f t="shared" si="23"/>
        <v>0</v>
      </c>
      <c r="I72" s="60">
        <f t="shared" si="23"/>
        <v>0</v>
      </c>
      <c r="J72" s="60">
        <f t="shared" si="23"/>
        <v>0</v>
      </c>
      <c r="K72" s="60">
        <f t="shared" si="23"/>
        <v>0</v>
      </c>
      <c r="L72" s="60">
        <f>SUM(F72:K72)</f>
        <v>0</v>
      </c>
    </row>
    <row r="74" spans="2:12" ht="19.5" customHeight="1" x14ac:dyDescent="0.3">
      <c r="B74" s="83" t="s">
        <v>61</v>
      </c>
      <c r="C74" s="84"/>
      <c r="D74" s="84"/>
      <c r="E74" s="84"/>
      <c r="F74" s="84"/>
      <c r="G74" s="84"/>
      <c r="H74" s="84"/>
      <c r="I74" s="84"/>
      <c r="J74" s="84"/>
      <c r="K74" s="84"/>
      <c r="L74" s="84"/>
    </row>
    <row r="75" spans="2:12" ht="14.25" customHeight="1" x14ac:dyDescent="0.3">
      <c r="B75" s="16" t="s">
        <v>62</v>
      </c>
      <c r="F75" s="64"/>
      <c r="G75" s="64"/>
      <c r="H75" s="64"/>
      <c r="I75" s="64"/>
      <c r="J75" s="64"/>
      <c r="K75" s="64"/>
      <c r="L75" s="60">
        <f>SUM(F75:K75)</f>
        <v>0</v>
      </c>
    </row>
    <row r="76" spans="2:12" ht="14.25" customHeight="1" x14ac:dyDescent="0.3">
      <c r="B76" s="16" t="s">
        <v>63</v>
      </c>
      <c r="F76" s="60" t="str">
        <f t="shared" ref="F76:L76" si="24">IF($L$75=0,"",F75-F71)</f>
        <v/>
      </c>
      <c r="G76" s="60" t="str">
        <f t="shared" si="24"/>
        <v/>
      </c>
      <c r="H76" s="60" t="str">
        <f t="shared" si="24"/>
        <v/>
      </c>
      <c r="I76" s="60" t="str">
        <f t="shared" si="24"/>
        <v/>
      </c>
      <c r="J76" s="60" t="str">
        <f t="shared" si="24"/>
        <v/>
      </c>
      <c r="K76" s="60" t="str">
        <f t="shared" si="24"/>
        <v/>
      </c>
      <c r="L76" s="60" t="str">
        <f t="shared" si="24"/>
        <v/>
      </c>
    </row>
    <row r="78" spans="2:12" ht="14.25" customHeight="1" x14ac:dyDescent="0.3">
      <c r="B78" s="108" t="s">
        <v>209</v>
      </c>
      <c r="C78" s="84"/>
      <c r="D78" s="84"/>
      <c r="E78" s="84"/>
      <c r="F78" s="84"/>
      <c r="G78" s="84"/>
      <c r="H78" s="84"/>
      <c r="I78" s="84"/>
      <c r="J78" s="84"/>
      <c r="K78" s="84"/>
      <c r="L78" s="84"/>
    </row>
    <row r="79" spans="2:12" ht="14.25" customHeight="1" x14ac:dyDescent="0.3">
      <c r="B79" s="72" t="s">
        <v>210</v>
      </c>
      <c r="F79" s="73">
        <f t="shared" ref="F79:K79" si="25">F16</f>
        <v>2026</v>
      </c>
      <c r="G79" s="73">
        <f t="shared" si="25"/>
        <v>2027</v>
      </c>
      <c r="H79" s="73">
        <f t="shared" si="25"/>
        <v>2028</v>
      </c>
      <c r="I79" s="73" t="str">
        <f t="shared" si="25"/>
        <v/>
      </c>
      <c r="J79" s="73" t="str">
        <f t="shared" si="25"/>
        <v/>
      </c>
      <c r="K79" s="73" t="str">
        <f t="shared" si="25"/>
        <v/>
      </c>
      <c r="L79" s="74" t="s">
        <v>211</v>
      </c>
    </row>
    <row r="80" spans="2:12" ht="14.25" customHeight="1" x14ac:dyDescent="0.3">
      <c r="B80" s="107" t="s">
        <v>24</v>
      </c>
      <c r="C80" s="84"/>
      <c r="D80" s="84"/>
      <c r="E80" s="84"/>
      <c r="F80" s="84"/>
      <c r="G80" s="84"/>
      <c r="H80" s="84"/>
      <c r="I80" s="84"/>
      <c r="J80" s="84"/>
      <c r="K80" s="84"/>
      <c r="L80" s="84"/>
    </row>
    <row r="81" spans="2:12" ht="14.25" customHeight="1" x14ac:dyDescent="0.3">
      <c r="B81" s="75" t="str">
        <f t="shared" ref="B81:B88" si="26">B18</f>
        <v>Lön 1</v>
      </c>
      <c r="F81" s="76">
        <f t="shared" ref="F81:L88" si="27">IF($H$9=0,0,F18/$H$9)</f>
        <v>0</v>
      </c>
      <c r="G81" s="76">
        <f t="shared" si="27"/>
        <v>0</v>
      </c>
      <c r="H81" s="76">
        <f t="shared" si="27"/>
        <v>0</v>
      </c>
      <c r="I81" s="76">
        <f t="shared" si="27"/>
        <v>0</v>
      </c>
      <c r="J81" s="76">
        <f t="shared" si="27"/>
        <v>0</v>
      </c>
      <c r="K81" s="76">
        <f t="shared" si="27"/>
        <v>0</v>
      </c>
      <c r="L81" s="76">
        <f t="shared" si="27"/>
        <v>0</v>
      </c>
    </row>
    <row r="82" spans="2:12" ht="14.25" customHeight="1" x14ac:dyDescent="0.3">
      <c r="B82" s="75">
        <f t="shared" si="26"/>
        <v>0</v>
      </c>
      <c r="F82" s="76">
        <f t="shared" si="27"/>
        <v>0</v>
      </c>
      <c r="G82" s="76">
        <f t="shared" si="27"/>
        <v>0</v>
      </c>
      <c r="H82" s="76">
        <f t="shared" si="27"/>
        <v>0</v>
      </c>
      <c r="I82" s="76">
        <f t="shared" si="27"/>
        <v>0</v>
      </c>
      <c r="J82" s="76">
        <f t="shared" si="27"/>
        <v>0</v>
      </c>
      <c r="K82" s="76">
        <f t="shared" si="27"/>
        <v>0</v>
      </c>
      <c r="L82" s="76">
        <f t="shared" si="27"/>
        <v>0</v>
      </c>
    </row>
    <row r="83" spans="2:12" ht="14.25" customHeight="1" x14ac:dyDescent="0.3">
      <c r="B83" s="75">
        <f t="shared" si="26"/>
        <v>0</v>
      </c>
      <c r="F83" s="76">
        <f t="shared" si="27"/>
        <v>0</v>
      </c>
      <c r="G83" s="76">
        <f t="shared" si="27"/>
        <v>0</v>
      </c>
      <c r="H83" s="76">
        <f t="shared" si="27"/>
        <v>0</v>
      </c>
      <c r="I83" s="76">
        <f t="shared" si="27"/>
        <v>0</v>
      </c>
      <c r="J83" s="76">
        <f t="shared" si="27"/>
        <v>0</v>
      </c>
      <c r="K83" s="76">
        <f t="shared" si="27"/>
        <v>0</v>
      </c>
      <c r="L83" s="76">
        <f t="shared" si="27"/>
        <v>0</v>
      </c>
    </row>
    <row r="84" spans="2:12" ht="14.25" customHeight="1" x14ac:dyDescent="0.3">
      <c r="B84" s="75">
        <f t="shared" si="26"/>
        <v>0</v>
      </c>
      <c r="F84" s="76">
        <f t="shared" si="27"/>
        <v>0</v>
      </c>
      <c r="G84" s="76">
        <f t="shared" si="27"/>
        <v>0</v>
      </c>
      <c r="H84" s="76">
        <f t="shared" si="27"/>
        <v>0</v>
      </c>
      <c r="I84" s="76">
        <f t="shared" si="27"/>
        <v>0</v>
      </c>
      <c r="J84" s="76">
        <f t="shared" si="27"/>
        <v>0</v>
      </c>
      <c r="K84" s="76">
        <f t="shared" si="27"/>
        <v>0</v>
      </c>
      <c r="L84" s="76">
        <f t="shared" si="27"/>
        <v>0</v>
      </c>
    </row>
    <row r="85" spans="2:12" ht="14.25" customHeight="1" x14ac:dyDescent="0.3">
      <c r="B85" s="75">
        <f t="shared" si="26"/>
        <v>0</v>
      </c>
      <c r="F85" s="76">
        <f t="shared" si="27"/>
        <v>0</v>
      </c>
      <c r="G85" s="76">
        <f t="shared" si="27"/>
        <v>0</v>
      </c>
      <c r="H85" s="76">
        <f t="shared" si="27"/>
        <v>0</v>
      </c>
      <c r="I85" s="76">
        <f t="shared" si="27"/>
        <v>0</v>
      </c>
      <c r="J85" s="76">
        <f t="shared" si="27"/>
        <v>0</v>
      </c>
      <c r="K85" s="76">
        <f t="shared" si="27"/>
        <v>0</v>
      </c>
      <c r="L85" s="76">
        <f t="shared" si="27"/>
        <v>0</v>
      </c>
    </row>
    <row r="86" spans="2:12" ht="14.25" customHeight="1" x14ac:dyDescent="0.3">
      <c r="B86" s="75">
        <f t="shared" si="26"/>
        <v>0</v>
      </c>
      <c r="F86" s="76">
        <f t="shared" si="27"/>
        <v>0</v>
      </c>
      <c r="G86" s="76">
        <f t="shared" si="27"/>
        <v>0</v>
      </c>
      <c r="H86" s="76">
        <f t="shared" si="27"/>
        <v>0</v>
      </c>
      <c r="I86" s="76">
        <f t="shared" si="27"/>
        <v>0</v>
      </c>
      <c r="J86" s="76">
        <f t="shared" si="27"/>
        <v>0</v>
      </c>
      <c r="K86" s="76">
        <f t="shared" si="27"/>
        <v>0</v>
      </c>
      <c r="L86" s="76">
        <f t="shared" si="27"/>
        <v>0</v>
      </c>
    </row>
    <row r="87" spans="2:12" ht="14.25" customHeight="1" x14ac:dyDescent="0.3">
      <c r="B87" s="75">
        <f t="shared" si="26"/>
        <v>0</v>
      </c>
      <c r="F87" s="76">
        <f t="shared" si="27"/>
        <v>0</v>
      </c>
      <c r="G87" s="76">
        <f t="shared" si="27"/>
        <v>0</v>
      </c>
      <c r="H87" s="76">
        <f t="shared" si="27"/>
        <v>0</v>
      </c>
      <c r="I87" s="76">
        <f t="shared" si="27"/>
        <v>0</v>
      </c>
      <c r="J87" s="76">
        <f t="shared" si="27"/>
        <v>0</v>
      </c>
      <c r="K87" s="76">
        <f t="shared" si="27"/>
        <v>0</v>
      </c>
      <c r="L87" s="76">
        <f t="shared" si="27"/>
        <v>0</v>
      </c>
    </row>
    <row r="88" spans="2:12" ht="14.25" customHeight="1" x14ac:dyDescent="0.3">
      <c r="B88" s="75">
        <f t="shared" si="26"/>
        <v>0</v>
      </c>
      <c r="F88" s="76">
        <f t="shared" si="27"/>
        <v>0</v>
      </c>
      <c r="G88" s="76">
        <f t="shared" si="27"/>
        <v>0</v>
      </c>
      <c r="H88" s="76">
        <f t="shared" si="27"/>
        <v>0</v>
      </c>
      <c r="I88" s="76">
        <f t="shared" si="27"/>
        <v>0</v>
      </c>
      <c r="J88" s="76">
        <f t="shared" si="27"/>
        <v>0</v>
      </c>
      <c r="K88" s="76">
        <f t="shared" si="27"/>
        <v>0</v>
      </c>
      <c r="L88" s="76">
        <f t="shared" si="27"/>
        <v>0</v>
      </c>
    </row>
    <row r="89" spans="2:12" ht="14.25" customHeight="1" x14ac:dyDescent="0.3">
      <c r="B89" s="107" t="s">
        <v>212</v>
      </c>
      <c r="C89" s="84"/>
      <c r="D89" s="84"/>
      <c r="E89" s="84"/>
      <c r="F89" s="84"/>
      <c r="G89" s="84"/>
      <c r="H89" s="84"/>
      <c r="I89" s="84"/>
      <c r="J89" s="84"/>
      <c r="K89" s="84"/>
      <c r="L89" s="84"/>
    </row>
    <row r="90" spans="2:12" ht="14.25" customHeight="1" x14ac:dyDescent="0.3">
      <c r="B90" s="75">
        <f>B27</f>
        <v>0</v>
      </c>
      <c r="F90" s="76">
        <f t="shared" ref="F90:L96" si="28">IF($H$9=0,0,F27/$H$9)</f>
        <v>0</v>
      </c>
      <c r="G90" s="76">
        <f t="shared" si="28"/>
        <v>0</v>
      </c>
      <c r="H90" s="76">
        <f t="shared" si="28"/>
        <v>0</v>
      </c>
      <c r="I90" s="76">
        <f t="shared" si="28"/>
        <v>0</v>
      </c>
      <c r="J90" s="76">
        <f t="shared" si="28"/>
        <v>0</v>
      </c>
      <c r="K90" s="76">
        <f t="shared" si="28"/>
        <v>0</v>
      </c>
      <c r="L90" s="76">
        <f t="shared" si="28"/>
        <v>0</v>
      </c>
    </row>
    <row r="91" spans="2:12" ht="14.25" customHeight="1" x14ac:dyDescent="0.3">
      <c r="B91" s="75">
        <f>B28</f>
        <v>0</v>
      </c>
      <c r="F91" s="76">
        <f t="shared" si="28"/>
        <v>0</v>
      </c>
      <c r="G91" s="76">
        <f t="shared" si="28"/>
        <v>0</v>
      </c>
      <c r="H91" s="76">
        <f t="shared" si="28"/>
        <v>0</v>
      </c>
      <c r="I91" s="76">
        <f t="shared" si="28"/>
        <v>0</v>
      </c>
      <c r="J91" s="76">
        <f t="shared" si="28"/>
        <v>0</v>
      </c>
      <c r="K91" s="76">
        <f t="shared" si="28"/>
        <v>0</v>
      </c>
      <c r="L91" s="76">
        <f t="shared" si="28"/>
        <v>0</v>
      </c>
    </row>
    <row r="92" spans="2:12" ht="14.25" customHeight="1" x14ac:dyDescent="0.3">
      <c r="B92" s="75">
        <f>B29</f>
        <v>0</v>
      </c>
      <c r="F92" s="76">
        <f t="shared" si="28"/>
        <v>0</v>
      </c>
      <c r="G92" s="76">
        <f t="shared" si="28"/>
        <v>0</v>
      </c>
      <c r="H92" s="76">
        <f t="shared" si="28"/>
        <v>0</v>
      </c>
      <c r="I92" s="76">
        <f t="shared" si="28"/>
        <v>0</v>
      </c>
      <c r="J92" s="76">
        <f t="shared" si="28"/>
        <v>0</v>
      </c>
      <c r="K92" s="76">
        <f t="shared" si="28"/>
        <v>0</v>
      </c>
      <c r="L92" s="76">
        <f t="shared" si="28"/>
        <v>0</v>
      </c>
    </row>
    <row r="93" spans="2:12" ht="14.25" customHeight="1" x14ac:dyDescent="0.3">
      <c r="B93" s="75">
        <f>B30</f>
        <v>0</v>
      </c>
      <c r="F93" s="76">
        <f t="shared" si="28"/>
        <v>0</v>
      </c>
      <c r="G93" s="76">
        <f t="shared" si="28"/>
        <v>0</v>
      </c>
      <c r="H93" s="76">
        <f t="shared" si="28"/>
        <v>0</v>
      </c>
      <c r="I93" s="76">
        <f t="shared" si="28"/>
        <v>0</v>
      </c>
      <c r="J93" s="76">
        <f t="shared" si="28"/>
        <v>0</v>
      </c>
      <c r="K93" s="76">
        <f t="shared" si="28"/>
        <v>0</v>
      </c>
      <c r="L93" s="76">
        <f t="shared" si="28"/>
        <v>0</v>
      </c>
    </row>
    <row r="94" spans="2:12" ht="14.25" customHeight="1" x14ac:dyDescent="0.3">
      <c r="B94" s="77" t="s">
        <v>213</v>
      </c>
      <c r="F94" s="78">
        <f t="shared" si="28"/>
        <v>0</v>
      </c>
      <c r="G94" s="78">
        <f t="shared" si="28"/>
        <v>0</v>
      </c>
      <c r="H94" s="78">
        <f t="shared" si="28"/>
        <v>0</v>
      </c>
      <c r="I94" s="78">
        <f t="shared" si="28"/>
        <v>0</v>
      </c>
      <c r="J94" s="78">
        <f t="shared" si="28"/>
        <v>0</v>
      </c>
      <c r="K94" s="78">
        <f t="shared" si="28"/>
        <v>0</v>
      </c>
      <c r="L94" s="78">
        <f t="shared" si="28"/>
        <v>0</v>
      </c>
    </row>
    <row r="95" spans="2:12" ht="14.25" customHeight="1" x14ac:dyDescent="0.3">
      <c r="B95" s="75" t="s">
        <v>214</v>
      </c>
      <c r="F95" s="76">
        <f t="shared" si="28"/>
        <v>0</v>
      </c>
      <c r="G95" s="76">
        <f t="shared" si="28"/>
        <v>0</v>
      </c>
      <c r="H95" s="76">
        <f t="shared" si="28"/>
        <v>0</v>
      </c>
      <c r="I95" s="76">
        <f t="shared" si="28"/>
        <v>0</v>
      </c>
      <c r="J95" s="76">
        <f t="shared" si="28"/>
        <v>0</v>
      </c>
      <c r="K95" s="76">
        <f t="shared" si="28"/>
        <v>0</v>
      </c>
      <c r="L95" s="76">
        <f t="shared" si="28"/>
        <v>0</v>
      </c>
    </row>
    <row r="96" spans="2:12" ht="14.25" customHeight="1" x14ac:dyDescent="0.3">
      <c r="B96" s="77" t="s">
        <v>215</v>
      </c>
      <c r="F96" s="78">
        <f t="shared" si="28"/>
        <v>0</v>
      </c>
      <c r="G96" s="78">
        <f t="shared" si="28"/>
        <v>0</v>
      </c>
      <c r="H96" s="78">
        <f t="shared" si="28"/>
        <v>0</v>
      </c>
      <c r="I96" s="78">
        <f t="shared" si="28"/>
        <v>0</v>
      </c>
      <c r="J96" s="78">
        <f t="shared" si="28"/>
        <v>0</v>
      </c>
      <c r="K96" s="78">
        <f t="shared" si="28"/>
        <v>0</v>
      </c>
      <c r="L96" s="78">
        <f t="shared" si="28"/>
        <v>0</v>
      </c>
    </row>
    <row r="98" spans="2:12" ht="14.25" customHeight="1" x14ac:dyDescent="0.3">
      <c r="B98" s="107" t="s">
        <v>216</v>
      </c>
      <c r="C98" s="84"/>
      <c r="D98" s="84"/>
      <c r="E98" s="84"/>
      <c r="F98" s="84"/>
      <c r="G98" s="84"/>
      <c r="H98" s="84"/>
      <c r="I98" s="84"/>
      <c r="J98" s="84"/>
      <c r="K98" s="84"/>
      <c r="L98" s="84"/>
    </row>
    <row r="99" spans="2:12" ht="14.25" customHeight="1" x14ac:dyDescent="0.3">
      <c r="B99" s="75" t="s">
        <v>31</v>
      </c>
      <c r="F99" s="76">
        <f t="shared" ref="F99:L107" si="29">IF($H$9=0,0,F37/$H$9)</f>
        <v>0</v>
      </c>
      <c r="G99" s="76">
        <f t="shared" si="29"/>
        <v>0</v>
      </c>
      <c r="H99" s="76">
        <f t="shared" si="29"/>
        <v>0</v>
      </c>
      <c r="I99" s="76">
        <f t="shared" si="29"/>
        <v>0</v>
      </c>
      <c r="J99" s="76">
        <f t="shared" si="29"/>
        <v>0</v>
      </c>
      <c r="K99" s="76">
        <f t="shared" si="29"/>
        <v>0</v>
      </c>
      <c r="L99" s="76">
        <f t="shared" si="29"/>
        <v>0</v>
      </c>
    </row>
    <row r="100" spans="2:12" ht="14.25" customHeight="1" x14ac:dyDescent="0.3">
      <c r="B100" s="75" t="s">
        <v>32</v>
      </c>
      <c r="F100" s="76">
        <f t="shared" si="29"/>
        <v>0</v>
      </c>
      <c r="G100" s="76">
        <f t="shared" si="29"/>
        <v>0</v>
      </c>
      <c r="H100" s="76">
        <f t="shared" si="29"/>
        <v>0</v>
      </c>
      <c r="I100" s="76">
        <f t="shared" si="29"/>
        <v>0</v>
      </c>
      <c r="J100" s="76">
        <f t="shared" si="29"/>
        <v>0</v>
      </c>
      <c r="K100" s="76">
        <f t="shared" si="29"/>
        <v>0</v>
      </c>
      <c r="L100" s="76">
        <f t="shared" si="29"/>
        <v>0</v>
      </c>
    </row>
    <row r="101" spans="2:12" ht="14.25" customHeight="1" x14ac:dyDescent="0.3">
      <c r="B101" s="75" t="s">
        <v>33</v>
      </c>
      <c r="F101" s="76">
        <f t="shared" si="29"/>
        <v>0</v>
      </c>
      <c r="G101" s="76">
        <f t="shared" si="29"/>
        <v>0</v>
      </c>
      <c r="H101" s="76">
        <f t="shared" si="29"/>
        <v>0</v>
      </c>
      <c r="I101" s="76">
        <f t="shared" si="29"/>
        <v>0</v>
      </c>
      <c r="J101" s="76">
        <f t="shared" si="29"/>
        <v>0</v>
      </c>
      <c r="K101" s="76">
        <f t="shared" si="29"/>
        <v>0</v>
      </c>
      <c r="L101" s="76">
        <f t="shared" si="29"/>
        <v>0</v>
      </c>
    </row>
    <row r="102" spans="2:12" ht="14.25" customHeight="1" x14ac:dyDescent="0.3">
      <c r="B102" s="75" t="s">
        <v>34</v>
      </c>
      <c r="F102" s="76">
        <f t="shared" si="29"/>
        <v>0</v>
      </c>
      <c r="G102" s="76">
        <f t="shared" si="29"/>
        <v>0</v>
      </c>
      <c r="H102" s="76">
        <f t="shared" si="29"/>
        <v>0</v>
      </c>
      <c r="I102" s="76">
        <f t="shared" si="29"/>
        <v>0</v>
      </c>
      <c r="J102" s="76">
        <f t="shared" si="29"/>
        <v>0</v>
      </c>
      <c r="K102" s="76">
        <f t="shared" si="29"/>
        <v>0</v>
      </c>
      <c r="L102" s="76">
        <f t="shared" si="29"/>
        <v>0</v>
      </c>
    </row>
    <row r="103" spans="2:12" ht="14.25" customHeight="1" x14ac:dyDescent="0.3">
      <c r="B103" s="75" t="s">
        <v>217</v>
      </c>
      <c r="F103" s="76">
        <f t="shared" si="29"/>
        <v>0</v>
      </c>
      <c r="G103" s="76">
        <f t="shared" si="29"/>
        <v>0</v>
      </c>
      <c r="H103" s="76">
        <f t="shared" si="29"/>
        <v>0</v>
      </c>
      <c r="I103" s="76">
        <f t="shared" si="29"/>
        <v>0</v>
      </c>
      <c r="J103" s="76">
        <f t="shared" si="29"/>
        <v>0</v>
      </c>
      <c r="K103" s="76">
        <f t="shared" si="29"/>
        <v>0</v>
      </c>
      <c r="L103" s="76">
        <f t="shared" si="29"/>
        <v>0</v>
      </c>
    </row>
    <row r="104" spans="2:12" ht="14.25" customHeight="1" x14ac:dyDescent="0.3">
      <c r="B104" s="75" t="s">
        <v>36</v>
      </c>
      <c r="F104" s="76">
        <f t="shared" si="29"/>
        <v>0</v>
      </c>
      <c r="G104" s="76">
        <f t="shared" si="29"/>
        <v>0</v>
      </c>
      <c r="H104" s="76">
        <f t="shared" si="29"/>
        <v>0</v>
      </c>
      <c r="I104" s="76">
        <f t="shared" si="29"/>
        <v>0</v>
      </c>
      <c r="J104" s="76">
        <f t="shared" si="29"/>
        <v>0</v>
      </c>
      <c r="K104" s="76">
        <f t="shared" si="29"/>
        <v>0</v>
      </c>
      <c r="L104" s="76">
        <f t="shared" si="29"/>
        <v>0</v>
      </c>
    </row>
    <row r="105" spans="2:12" ht="14.25" customHeight="1" x14ac:dyDescent="0.3">
      <c r="B105" s="75" t="s">
        <v>37</v>
      </c>
      <c r="F105" s="76">
        <f t="shared" si="29"/>
        <v>0</v>
      </c>
      <c r="G105" s="76">
        <f t="shared" si="29"/>
        <v>0</v>
      </c>
      <c r="H105" s="76">
        <f t="shared" si="29"/>
        <v>0</v>
      </c>
      <c r="I105" s="76">
        <f t="shared" si="29"/>
        <v>0</v>
      </c>
      <c r="J105" s="76">
        <f t="shared" si="29"/>
        <v>0</v>
      </c>
      <c r="K105" s="76">
        <f t="shared" si="29"/>
        <v>0</v>
      </c>
      <c r="L105" s="76">
        <f t="shared" si="29"/>
        <v>0</v>
      </c>
    </row>
    <row r="106" spans="2:12" ht="14.25" customHeight="1" x14ac:dyDescent="0.3">
      <c r="B106" s="75" t="s">
        <v>38</v>
      </c>
      <c r="F106" s="76">
        <f t="shared" si="29"/>
        <v>0</v>
      </c>
      <c r="G106" s="76">
        <f t="shared" si="29"/>
        <v>0</v>
      </c>
      <c r="H106" s="76">
        <f t="shared" si="29"/>
        <v>0</v>
      </c>
      <c r="I106" s="76">
        <f t="shared" si="29"/>
        <v>0</v>
      </c>
      <c r="J106" s="76">
        <f t="shared" si="29"/>
        <v>0</v>
      </c>
      <c r="K106" s="76">
        <f t="shared" si="29"/>
        <v>0</v>
      </c>
      <c r="L106" s="76">
        <f t="shared" si="29"/>
        <v>0</v>
      </c>
    </row>
    <row r="107" spans="2:12" ht="14.25" customHeight="1" x14ac:dyDescent="0.3">
      <c r="B107" s="77" t="s">
        <v>218</v>
      </c>
      <c r="F107" s="78">
        <f t="shared" si="29"/>
        <v>0</v>
      </c>
      <c r="G107" s="78">
        <f t="shared" si="29"/>
        <v>0</v>
      </c>
      <c r="H107" s="78">
        <f t="shared" si="29"/>
        <v>0</v>
      </c>
      <c r="I107" s="78">
        <f t="shared" si="29"/>
        <v>0</v>
      </c>
      <c r="J107" s="78">
        <f t="shared" si="29"/>
        <v>0</v>
      </c>
      <c r="K107" s="78">
        <f t="shared" si="29"/>
        <v>0</v>
      </c>
      <c r="L107" s="78">
        <f t="shared" si="29"/>
        <v>0</v>
      </c>
    </row>
    <row r="109" spans="2:12" ht="14.25" customHeight="1" x14ac:dyDescent="0.3">
      <c r="B109" s="107" t="s">
        <v>219</v>
      </c>
      <c r="C109" s="84"/>
      <c r="D109" s="84"/>
      <c r="E109" s="84"/>
      <c r="F109" s="84"/>
      <c r="G109" s="84"/>
      <c r="H109" s="84"/>
      <c r="I109" s="84"/>
      <c r="J109" s="84"/>
      <c r="K109" s="84"/>
      <c r="L109" s="84"/>
    </row>
    <row r="110" spans="2:12" ht="14.25" customHeight="1" x14ac:dyDescent="0.3">
      <c r="B110" s="75" t="s">
        <v>41</v>
      </c>
      <c r="F110" s="76">
        <f t="shared" ref="F110:L116" si="30">IF($H$9=0,0,F47/$H$9)</f>
        <v>0</v>
      </c>
      <c r="G110" s="76">
        <f t="shared" si="30"/>
        <v>0</v>
      </c>
      <c r="H110" s="76">
        <f t="shared" si="30"/>
        <v>0</v>
      </c>
      <c r="I110" s="76">
        <f t="shared" si="30"/>
        <v>0</v>
      </c>
      <c r="J110" s="76">
        <f t="shared" si="30"/>
        <v>0</v>
      </c>
      <c r="K110" s="76">
        <f t="shared" si="30"/>
        <v>0</v>
      </c>
      <c r="L110" s="76">
        <f t="shared" si="30"/>
        <v>0</v>
      </c>
    </row>
    <row r="111" spans="2:12" ht="14.25" customHeight="1" x14ac:dyDescent="0.3">
      <c r="B111" s="75" t="s">
        <v>176</v>
      </c>
      <c r="F111" s="76">
        <f t="shared" si="30"/>
        <v>0</v>
      </c>
      <c r="G111" s="76">
        <f t="shared" si="30"/>
        <v>0</v>
      </c>
      <c r="H111" s="76">
        <f t="shared" si="30"/>
        <v>0</v>
      </c>
      <c r="I111" s="76">
        <f t="shared" si="30"/>
        <v>0</v>
      </c>
      <c r="J111" s="76">
        <f t="shared" si="30"/>
        <v>0</v>
      </c>
      <c r="K111" s="76">
        <f t="shared" si="30"/>
        <v>0</v>
      </c>
      <c r="L111" s="76">
        <f t="shared" si="30"/>
        <v>0</v>
      </c>
    </row>
    <row r="112" spans="2:12" ht="14.25" customHeight="1" x14ac:dyDescent="0.3">
      <c r="B112" s="75" t="s">
        <v>43</v>
      </c>
      <c r="F112" s="76">
        <f t="shared" si="30"/>
        <v>0</v>
      </c>
      <c r="G112" s="76">
        <f t="shared" si="30"/>
        <v>0</v>
      </c>
      <c r="H112" s="76">
        <f t="shared" si="30"/>
        <v>0</v>
      </c>
      <c r="I112" s="76">
        <f t="shared" si="30"/>
        <v>0</v>
      </c>
      <c r="J112" s="76">
        <f t="shared" si="30"/>
        <v>0</v>
      </c>
      <c r="K112" s="76">
        <f t="shared" si="30"/>
        <v>0</v>
      </c>
      <c r="L112" s="76">
        <f t="shared" si="30"/>
        <v>0</v>
      </c>
    </row>
    <row r="113" spans="2:12" ht="14.25" customHeight="1" x14ac:dyDescent="0.3">
      <c r="B113" s="75" t="s">
        <v>44</v>
      </c>
      <c r="F113" s="76">
        <f t="shared" si="30"/>
        <v>0</v>
      </c>
      <c r="G113" s="76">
        <f t="shared" si="30"/>
        <v>0</v>
      </c>
      <c r="H113" s="76">
        <f t="shared" si="30"/>
        <v>0</v>
      </c>
      <c r="I113" s="76">
        <f t="shared" si="30"/>
        <v>0</v>
      </c>
      <c r="J113" s="76">
        <f t="shared" si="30"/>
        <v>0</v>
      </c>
      <c r="K113" s="76">
        <f t="shared" si="30"/>
        <v>0</v>
      </c>
      <c r="L113" s="76">
        <f t="shared" si="30"/>
        <v>0</v>
      </c>
    </row>
    <row r="114" spans="2:12" ht="14.25" customHeight="1" x14ac:dyDescent="0.3">
      <c r="B114" s="75" t="s">
        <v>45</v>
      </c>
      <c r="F114" s="76">
        <f t="shared" si="30"/>
        <v>0</v>
      </c>
      <c r="G114" s="76">
        <f t="shared" si="30"/>
        <v>0</v>
      </c>
      <c r="H114" s="76">
        <f t="shared" si="30"/>
        <v>0</v>
      </c>
      <c r="I114" s="76">
        <f t="shared" si="30"/>
        <v>0</v>
      </c>
      <c r="J114" s="76">
        <f t="shared" si="30"/>
        <v>0</v>
      </c>
      <c r="K114" s="76">
        <f t="shared" si="30"/>
        <v>0</v>
      </c>
      <c r="L114" s="76">
        <f t="shared" si="30"/>
        <v>0</v>
      </c>
    </row>
    <row r="115" spans="2:12" ht="14.25" customHeight="1" x14ac:dyDescent="0.3">
      <c r="B115" s="75" t="s">
        <v>46</v>
      </c>
      <c r="F115" s="76">
        <f t="shared" si="30"/>
        <v>0</v>
      </c>
      <c r="G115" s="76">
        <f t="shared" si="30"/>
        <v>0</v>
      </c>
      <c r="H115" s="76">
        <f t="shared" si="30"/>
        <v>0</v>
      </c>
      <c r="I115" s="76">
        <f t="shared" si="30"/>
        <v>0</v>
      </c>
      <c r="J115" s="76">
        <f t="shared" si="30"/>
        <v>0</v>
      </c>
      <c r="K115" s="76">
        <f t="shared" si="30"/>
        <v>0</v>
      </c>
      <c r="L115" s="76">
        <f t="shared" si="30"/>
        <v>0</v>
      </c>
    </row>
    <row r="116" spans="2:12" ht="14.25" customHeight="1" x14ac:dyDescent="0.3">
      <c r="B116" s="77" t="s">
        <v>220</v>
      </c>
      <c r="F116" s="78">
        <f t="shared" si="30"/>
        <v>0</v>
      </c>
      <c r="G116" s="78">
        <f t="shared" si="30"/>
        <v>0</v>
      </c>
      <c r="H116" s="78">
        <f t="shared" si="30"/>
        <v>0</v>
      </c>
      <c r="I116" s="78">
        <f t="shared" si="30"/>
        <v>0</v>
      </c>
      <c r="J116" s="78">
        <f t="shared" si="30"/>
        <v>0</v>
      </c>
      <c r="K116" s="78">
        <f t="shared" si="30"/>
        <v>0</v>
      </c>
      <c r="L116" s="78">
        <f t="shared" si="30"/>
        <v>0</v>
      </c>
    </row>
    <row r="118" spans="2:12" ht="14.25" customHeight="1" x14ac:dyDescent="0.3">
      <c r="B118" s="107" t="s">
        <v>221</v>
      </c>
      <c r="C118" s="84"/>
      <c r="D118" s="84"/>
      <c r="E118" s="84"/>
      <c r="F118" s="84"/>
      <c r="G118" s="84"/>
      <c r="H118" s="84"/>
      <c r="I118" s="84"/>
      <c r="J118" s="84"/>
      <c r="K118" s="84"/>
      <c r="L118" s="84"/>
    </row>
    <row r="119" spans="2:12" ht="14.25" customHeight="1" x14ac:dyDescent="0.3">
      <c r="B119" s="75">
        <f>B56</f>
        <v>0</v>
      </c>
      <c r="F119" s="76">
        <f t="shared" ref="F119:L124" si="31">IF($H$9=0,0,F56/$H$9)</f>
        <v>0</v>
      </c>
      <c r="G119" s="76">
        <f t="shared" si="31"/>
        <v>0</v>
      </c>
      <c r="H119" s="76">
        <f t="shared" si="31"/>
        <v>0</v>
      </c>
      <c r="I119" s="76">
        <f t="shared" si="31"/>
        <v>0</v>
      </c>
      <c r="J119" s="76">
        <f t="shared" si="31"/>
        <v>0</v>
      </c>
      <c r="K119" s="76">
        <f t="shared" si="31"/>
        <v>0</v>
      </c>
      <c r="L119" s="76">
        <f t="shared" si="31"/>
        <v>0</v>
      </c>
    </row>
    <row r="120" spans="2:12" ht="14.25" customHeight="1" x14ac:dyDescent="0.3">
      <c r="B120" s="75">
        <f>B57</f>
        <v>0</v>
      </c>
      <c r="F120" s="76">
        <f t="shared" si="31"/>
        <v>0</v>
      </c>
      <c r="G120" s="76">
        <f t="shared" si="31"/>
        <v>0</v>
      </c>
      <c r="H120" s="76">
        <f t="shared" si="31"/>
        <v>0</v>
      </c>
      <c r="I120" s="76">
        <f t="shared" si="31"/>
        <v>0</v>
      </c>
      <c r="J120" s="76">
        <f t="shared" si="31"/>
        <v>0</v>
      </c>
      <c r="K120" s="76">
        <f t="shared" si="31"/>
        <v>0</v>
      </c>
      <c r="L120" s="76">
        <f t="shared" si="31"/>
        <v>0</v>
      </c>
    </row>
    <row r="121" spans="2:12" ht="14.25" customHeight="1" x14ac:dyDescent="0.3">
      <c r="B121" s="75">
        <f>B58</f>
        <v>0</v>
      </c>
      <c r="F121" s="76">
        <f t="shared" si="31"/>
        <v>0</v>
      </c>
      <c r="G121" s="76">
        <f t="shared" si="31"/>
        <v>0</v>
      </c>
      <c r="H121" s="76">
        <f t="shared" si="31"/>
        <v>0</v>
      </c>
      <c r="I121" s="76">
        <f t="shared" si="31"/>
        <v>0</v>
      </c>
      <c r="J121" s="76">
        <f t="shared" si="31"/>
        <v>0</v>
      </c>
      <c r="K121" s="76">
        <f t="shared" si="31"/>
        <v>0</v>
      </c>
      <c r="L121" s="76">
        <f t="shared" si="31"/>
        <v>0</v>
      </c>
    </row>
    <row r="122" spans="2:12" ht="14.25" customHeight="1" x14ac:dyDescent="0.3">
      <c r="B122" s="75">
        <f>B59</f>
        <v>0</v>
      </c>
      <c r="F122" s="76">
        <f t="shared" si="31"/>
        <v>0</v>
      </c>
      <c r="G122" s="76">
        <f t="shared" si="31"/>
        <v>0</v>
      </c>
      <c r="H122" s="76">
        <f t="shared" si="31"/>
        <v>0</v>
      </c>
      <c r="I122" s="76">
        <f t="shared" si="31"/>
        <v>0</v>
      </c>
      <c r="J122" s="76">
        <f t="shared" si="31"/>
        <v>0</v>
      </c>
      <c r="K122" s="76">
        <f t="shared" si="31"/>
        <v>0</v>
      </c>
      <c r="L122" s="76">
        <f t="shared" si="31"/>
        <v>0</v>
      </c>
    </row>
    <row r="123" spans="2:12" ht="14.25" customHeight="1" x14ac:dyDescent="0.3">
      <c r="B123" s="77" t="s">
        <v>222</v>
      </c>
      <c r="F123" s="78">
        <f t="shared" si="31"/>
        <v>0</v>
      </c>
      <c r="G123" s="78">
        <f t="shared" si="31"/>
        <v>0</v>
      </c>
      <c r="H123" s="78">
        <f t="shared" si="31"/>
        <v>0</v>
      </c>
      <c r="I123" s="78">
        <f t="shared" si="31"/>
        <v>0</v>
      </c>
      <c r="J123" s="78">
        <f t="shared" si="31"/>
        <v>0</v>
      </c>
      <c r="K123" s="78">
        <f t="shared" si="31"/>
        <v>0</v>
      </c>
      <c r="L123" s="78">
        <f t="shared" si="31"/>
        <v>0</v>
      </c>
    </row>
    <row r="124" spans="2:12" ht="14.25" customHeight="1" x14ac:dyDescent="0.3">
      <c r="B124" s="77" t="s">
        <v>223</v>
      </c>
      <c r="F124" s="78">
        <f t="shared" si="31"/>
        <v>0</v>
      </c>
      <c r="G124" s="78">
        <f t="shared" si="31"/>
        <v>0</v>
      </c>
      <c r="H124" s="78">
        <f t="shared" si="31"/>
        <v>0</v>
      </c>
      <c r="I124" s="78">
        <f t="shared" si="31"/>
        <v>0</v>
      </c>
      <c r="J124" s="78">
        <f t="shared" si="31"/>
        <v>0</v>
      </c>
      <c r="K124" s="78">
        <f t="shared" si="31"/>
        <v>0</v>
      </c>
      <c r="L124" s="78">
        <f t="shared" si="31"/>
        <v>0</v>
      </c>
    </row>
    <row r="126" spans="2:12" ht="14.25" customHeight="1" x14ac:dyDescent="0.3">
      <c r="B126" s="107" t="s">
        <v>53</v>
      </c>
      <c r="C126" s="84"/>
      <c r="D126" s="84"/>
      <c r="E126" s="84"/>
      <c r="F126" s="84"/>
      <c r="G126" s="84"/>
      <c r="H126" s="84"/>
      <c r="I126" s="84"/>
      <c r="J126" s="84"/>
      <c r="K126" s="84"/>
      <c r="L126" s="84"/>
    </row>
    <row r="127" spans="2:12" ht="14.25" customHeight="1" x14ac:dyDescent="0.3">
      <c r="B127" s="75" t="s">
        <v>224</v>
      </c>
      <c r="F127" s="76">
        <f t="shared" ref="F127:L128" si="32">IF($H$9=0,0,F64/$H$9)</f>
        <v>0</v>
      </c>
      <c r="G127" s="76">
        <f t="shared" si="32"/>
        <v>0</v>
      </c>
      <c r="H127" s="76">
        <f t="shared" si="32"/>
        <v>0</v>
      </c>
      <c r="I127" s="76">
        <f t="shared" si="32"/>
        <v>0</v>
      </c>
      <c r="J127" s="76">
        <f t="shared" si="32"/>
        <v>0</v>
      </c>
      <c r="K127" s="76">
        <f t="shared" si="32"/>
        <v>0</v>
      </c>
      <c r="L127" s="76">
        <f t="shared" si="32"/>
        <v>0</v>
      </c>
    </row>
    <row r="128" spans="2:12" ht="14.25" customHeight="1" x14ac:dyDescent="0.3">
      <c r="B128" s="75" t="s">
        <v>225</v>
      </c>
      <c r="F128" s="76">
        <f t="shared" si="32"/>
        <v>0</v>
      </c>
      <c r="G128" s="76">
        <f t="shared" si="32"/>
        <v>0</v>
      </c>
      <c r="H128" s="76">
        <f t="shared" si="32"/>
        <v>0</v>
      </c>
      <c r="I128" s="76">
        <f t="shared" si="32"/>
        <v>0</v>
      </c>
      <c r="J128" s="76">
        <f t="shared" si="32"/>
        <v>0</v>
      </c>
      <c r="K128" s="76">
        <f t="shared" si="32"/>
        <v>0</v>
      </c>
      <c r="L128" s="76">
        <f t="shared" si="32"/>
        <v>0</v>
      </c>
    </row>
    <row r="130" spans="2:12" ht="14.25" customHeight="1" x14ac:dyDescent="0.3">
      <c r="B130" s="108" t="s">
        <v>226</v>
      </c>
      <c r="C130" s="84"/>
      <c r="D130" s="84"/>
      <c r="E130" s="84"/>
      <c r="F130" s="84"/>
      <c r="G130" s="84"/>
      <c r="H130" s="84"/>
      <c r="I130" s="84"/>
      <c r="J130" s="84"/>
      <c r="K130" s="84"/>
      <c r="L130" s="84"/>
    </row>
    <row r="131" spans="2:12" ht="14.25" customHeight="1" x14ac:dyDescent="0.3">
      <c r="B131" s="79" t="s">
        <v>227</v>
      </c>
      <c r="F131" s="80">
        <f t="shared" ref="F131:L131" si="33">IF($H$9=0,0,F67/$H$9)</f>
        <v>0</v>
      </c>
      <c r="G131" s="80">
        <f t="shared" si="33"/>
        <v>0</v>
      </c>
      <c r="H131" s="80">
        <f t="shared" si="33"/>
        <v>0</v>
      </c>
      <c r="I131" s="80">
        <f t="shared" si="33"/>
        <v>0</v>
      </c>
      <c r="J131" s="80">
        <f t="shared" si="33"/>
        <v>0</v>
      </c>
      <c r="K131" s="80">
        <f t="shared" si="33"/>
        <v>0</v>
      </c>
      <c r="L131" s="80">
        <f t="shared" si="33"/>
        <v>0</v>
      </c>
    </row>
    <row r="133" spans="2:12" ht="14.25" customHeight="1" x14ac:dyDescent="0.3">
      <c r="B133" s="75" t="s">
        <v>228</v>
      </c>
      <c r="F133" s="76">
        <f t="shared" ref="F133:L135" si="34">IF($H$9=0,0,F70/$H$9)</f>
        <v>0</v>
      </c>
      <c r="G133" s="76">
        <f t="shared" si="34"/>
        <v>0</v>
      </c>
      <c r="H133" s="76">
        <f t="shared" si="34"/>
        <v>0</v>
      </c>
      <c r="I133" s="76">
        <f t="shared" si="34"/>
        <v>0</v>
      </c>
      <c r="J133" s="76">
        <f t="shared" si="34"/>
        <v>0</v>
      </c>
      <c r="K133" s="76">
        <f t="shared" si="34"/>
        <v>0</v>
      </c>
      <c r="L133" s="76">
        <f t="shared" si="34"/>
        <v>0</v>
      </c>
    </row>
    <row r="134" spans="2:12" ht="14.25" customHeight="1" x14ac:dyDescent="0.3">
      <c r="B134" s="79" t="s">
        <v>229</v>
      </c>
      <c r="F134" s="80">
        <f t="shared" si="34"/>
        <v>0</v>
      </c>
      <c r="G134" s="80">
        <f t="shared" si="34"/>
        <v>0</v>
      </c>
      <c r="H134" s="80">
        <f t="shared" si="34"/>
        <v>0</v>
      </c>
      <c r="I134" s="80">
        <f t="shared" si="34"/>
        <v>0</v>
      </c>
      <c r="J134" s="80">
        <f t="shared" si="34"/>
        <v>0</v>
      </c>
      <c r="K134" s="80">
        <f t="shared" si="34"/>
        <v>0</v>
      </c>
      <c r="L134" s="80">
        <f t="shared" si="34"/>
        <v>0</v>
      </c>
    </row>
    <row r="135" spans="2:12" ht="14.25" customHeight="1" x14ac:dyDescent="0.3">
      <c r="B135" s="77" t="s">
        <v>230</v>
      </c>
      <c r="F135" s="78">
        <f t="shared" si="34"/>
        <v>0</v>
      </c>
      <c r="G135" s="78">
        <f t="shared" si="34"/>
        <v>0</v>
      </c>
      <c r="H135" s="78">
        <f t="shared" si="34"/>
        <v>0</v>
      </c>
      <c r="I135" s="78">
        <f t="shared" si="34"/>
        <v>0</v>
      </c>
      <c r="J135" s="78">
        <f t="shared" si="34"/>
        <v>0</v>
      </c>
      <c r="K135" s="78">
        <f t="shared" si="34"/>
        <v>0</v>
      </c>
      <c r="L135" s="78">
        <f t="shared" si="34"/>
        <v>0</v>
      </c>
    </row>
    <row r="137" spans="2:12" ht="14.25" customHeight="1" x14ac:dyDescent="0.3">
      <c r="B137" s="109" t="s">
        <v>231</v>
      </c>
      <c r="C137" s="84"/>
      <c r="D137" s="84"/>
      <c r="E137" s="84"/>
      <c r="F137" s="84"/>
      <c r="G137" s="84"/>
      <c r="H137" s="84"/>
      <c r="I137" s="84"/>
      <c r="J137" s="84"/>
      <c r="K137" s="84"/>
      <c r="L137" s="84"/>
    </row>
  </sheetData>
  <mergeCells count="31">
    <mergeCell ref="B137:L137"/>
    <mergeCell ref="B118:L118"/>
    <mergeCell ref="B74:L74"/>
    <mergeCell ref="B80:L80"/>
    <mergeCell ref="B89:L89"/>
    <mergeCell ref="B130:L130"/>
    <mergeCell ref="B98:L98"/>
    <mergeCell ref="B1:L1"/>
    <mergeCell ref="C14:L14"/>
    <mergeCell ref="C5:L5"/>
    <mergeCell ref="H11:L11"/>
    <mergeCell ref="B78:L78"/>
    <mergeCell ref="B69:L69"/>
    <mergeCell ref="B10:L10"/>
    <mergeCell ref="B36:L36"/>
    <mergeCell ref="B63:L63"/>
    <mergeCell ref="C8:E8"/>
    <mergeCell ref="B2:L2"/>
    <mergeCell ref="G55:L55"/>
    <mergeCell ref="C6:L6"/>
    <mergeCell ref="C7:E7"/>
    <mergeCell ref="B17:L17"/>
    <mergeCell ref="B35:L35"/>
    <mergeCell ref="B4:L4"/>
    <mergeCell ref="B126:L126"/>
    <mergeCell ref="B26:L26"/>
    <mergeCell ref="B54:L54"/>
    <mergeCell ref="C55:E55"/>
    <mergeCell ref="B109:L109"/>
    <mergeCell ref="B46:L46"/>
    <mergeCell ref="C11:E11"/>
  </mergeCells>
  <dataValidations count="4">
    <dataValidation type="whole" errorTitle="Ogiltigt antal år" error="Ange ett heltal mellan 1 och 6." sqref="H8" xr:uid="{00000000-0002-0000-0D00-000000000000}">
      <formula1>1</formula1>
      <formula2>6</formula2>
    </dataValidation>
    <dataValidation type="list" sqref="C7" xr:uid="{00000000-0002-0000-0D00-000001000000}">
      <formula1>INST_LIST</formula1>
      <formula2>0</formula2>
    </dataValidation>
    <dataValidation type="list" sqref="C27:C30" xr:uid="{00000000-0002-0000-0D00-000002000000}">
      <formula1>DR_KAT</formula1>
      <formula2>0</formula2>
    </dataValidation>
    <dataValidation type="list" sqref="C55" xr:uid="{00000000-0002-0000-0D00-000003000000}">
      <formula1>"Konsultkostnad,Transferering"</formula1>
      <formula2>0</formula2>
    </dataValidation>
  </dataValidations>
  <pageMargins left="0.75" right="0.75" top="1" bottom="1" header="0.511811023622047" footer="0.511811023622047"/>
  <pageSetup fitToHeight="0" orientation="landscape" horizontalDpi="300" verticalDpi="300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78"/>
  <sheetViews>
    <sheetView showGridLines="0" zoomScaleNormal="100" workbookViewId="0">
      <selection activeCell="I20" sqref="I20"/>
    </sheetView>
  </sheetViews>
  <sheetFormatPr defaultColWidth="8.6640625" defaultRowHeight="14.4" x14ac:dyDescent="0.3"/>
  <cols>
    <col min="1" max="1" width="2.44140625" customWidth="1"/>
    <col min="2" max="2" width="38" customWidth="1"/>
    <col min="3" max="3" width="13" customWidth="1"/>
    <col min="4" max="4" width="8" customWidth="1"/>
    <col min="5" max="5" width="9" customWidth="1"/>
    <col min="6" max="10" width="12" customWidth="1"/>
    <col min="11" max="11" width="14" customWidth="1"/>
  </cols>
  <sheetData>
    <row r="1" spans="1:12" ht="27.75" customHeight="1" x14ac:dyDescent="0.3">
      <c r="A1" s="48" t="s">
        <v>232</v>
      </c>
      <c r="B1" s="92" t="s">
        <v>233</v>
      </c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ht="14.25" customHeight="1" x14ac:dyDescent="0.3">
      <c r="B2" s="95" t="s">
        <v>2</v>
      </c>
      <c r="C2" s="84"/>
      <c r="D2" s="84"/>
      <c r="E2" s="84"/>
      <c r="F2" s="84"/>
      <c r="G2" s="84"/>
      <c r="H2" s="84"/>
      <c r="I2" s="84"/>
      <c r="J2" s="84"/>
      <c r="K2" s="84"/>
      <c r="L2" s="84"/>
    </row>
    <row r="4" spans="1:12" ht="19.5" customHeight="1" x14ac:dyDescent="0.3">
      <c r="B4" s="83" t="s">
        <v>3</v>
      </c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2" ht="14.25" customHeight="1" x14ac:dyDescent="0.3">
      <c r="B5" s="16" t="s">
        <v>4</v>
      </c>
      <c r="C5" s="90"/>
      <c r="D5" s="91"/>
      <c r="E5" s="91"/>
      <c r="F5" s="91"/>
      <c r="G5" s="91"/>
      <c r="H5" s="91"/>
      <c r="I5" s="91"/>
      <c r="J5" s="91"/>
      <c r="K5" s="91"/>
      <c r="L5" s="91"/>
    </row>
    <row r="6" spans="1:12" ht="14.25" customHeight="1" x14ac:dyDescent="0.3">
      <c r="B6" s="16" t="s">
        <v>5</v>
      </c>
      <c r="C6" s="90"/>
      <c r="D6" s="91"/>
      <c r="E6" s="91"/>
      <c r="F6" s="91"/>
      <c r="G6" s="91"/>
      <c r="H6" s="91"/>
      <c r="I6" s="91"/>
      <c r="J6" s="91"/>
      <c r="K6" s="91"/>
      <c r="L6" s="91"/>
    </row>
    <row r="7" spans="1:12" ht="14.25" customHeight="1" x14ac:dyDescent="0.3">
      <c r="B7" s="16" t="s">
        <v>6</v>
      </c>
      <c r="C7" s="90" t="s">
        <v>7</v>
      </c>
      <c r="D7" s="91"/>
      <c r="E7" s="91"/>
      <c r="F7" s="49" t="s">
        <v>8</v>
      </c>
      <c r="H7" s="38">
        <v>2026</v>
      </c>
    </row>
    <row r="8" spans="1:12" ht="14.25" customHeight="1" x14ac:dyDescent="0.3">
      <c r="B8" s="16" t="s">
        <v>9</v>
      </c>
      <c r="C8" s="90"/>
      <c r="D8" s="91"/>
      <c r="E8" s="91"/>
      <c r="F8" s="49" t="s">
        <v>10</v>
      </c>
      <c r="H8" s="38">
        <v>4</v>
      </c>
    </row>
    <row r="10" spans="1:12" ht="19.5" customHeight="1" x14ac:dyDescent="0.3">
      <c r="B10" s="83" t="s">
        <v>234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</row>
    <row r="11" spans="1:12" ht="14.25" customHeight="1" x14ac:dyDescent="0.3">
      <c r="B11" s="16" t="s">
        <v>235</v>
      </c>
      <c r="C11" s="86" t="s">
        <v>236</v>
      </c>
      <c r="D11" s="87"/>
      <c r="E11" s="88"/>
      <c r="F11" s="49" t="s">
        <v>13</v>
      </c>
      <c r="H11" s="86" t="s">
        <v>139</v>
      </c>
      <c r="I11" s="87"/>
      <c r="J11" s="87"/>
      <c r="K11" s="87"/>
      <c r="L11" s="88"/>
    </row>
    <row r="12" spans="1:12" ht="14.25" customHeight="1" x14ac:dyDescent="0.3">
      <c r="B12" s="16" t="s">
        <v>14</v>
      </c>
      <c r="C12" s="81">
        <v>0</v>
      </c>
      <c r="F12" s="49" t="s">
        <v>15</v>
      </c>
      <c r="H12" s="36">
        <v>0</v>
      </c>
    </row>
    <row r="13" spans="1:12" ht="14.25" customHeight="1" x14ac:dyDescent="0.3">
      <c r="B13" s="16" t="s">
        <v>16</v>
      </c>
      <c r="C13" s="82">
        <v>0</v>
      </c>
      <c r="F13" s="49" t="s">
        <v>17</v>
      </c>
      <c r="H13" s="38">
        <v>3</v>
      </c>
    </row>
    <row r="14" spans="1:12" ht="45.75" customHeight="1" x14ac:dyDescent="0.3">
      <c r="B14" s="54" t="s">
        <v>237</v>
      </c>
      <c r="C14" s="110" t="s">
        <v>238</v>
      </c>
      <c r="D14" s="87"/>
      <c r="E14" s="87"/>
      <c r="F14" s="87"/>
      <c r="G14" s="87"/>
      <c r="H14" s="87"/>
      <c r="I14" s="87"/>
      <c r="J14" s="87"/>
      <c r="K14" s="87"/>
      <c r="L14" s="88"/>
    </row>
    <row r="16" spans="1:12" ht="14.25" customHeight="1" x14ac:dyDescent="0.3">
      <c r="B16" s="55" t="s">
        <v>19</v>
      </c>
      <c r="C16" s="56" t="s">
        <v>20</v>
      </c>
      <c r="D16" s="56" t="s">
        <v>21</v>
      </c>
      <c r="E16" s="56" t="s">
        <v>22</v>
      </c>
      <c r="F16" s="57">
        <f>IF(1&lt;=$H$8,$H$7+0,"")</f>
        <v>2026</v>
      </c>
      <c r="G16" s="57">
        <f>IF(2&lt;=$H$8,$H$7+1,"")</f>
        <v>2027</v>
      </c>
      <c r="H16" s="57">
        <f>IF(3&lt;=$H$8,$H$7+2,"")</f>
        <v>2028</v>
      </c>
      <c r="I16" s="57">
        <f>IF(4&lt;=$H$8,$H$7+3,"")</f>
        <v>2029</v>
      </c>
      <c r="J16" s="57" t="str">
        <f>IF(5&lt;=$H$8,$H$7+4,"")</f>
        <v/>
      </c>
      <c r="K16" s="57" t="str">
        <f>IF(6&lt;=$H$8,$H$7+5,"")</f>
        <v/>
      </c>
      <c r="L16" s="56" t="s">
        <v>23</v>
      </c>
    </row>
    <row r="17" spans="2:12" ht="14.25" customHeight="1" x14ac:dyDescent="0.3">
      <c r="B17" s="85" t="s">
        <v>24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</row>
    <row r="18" spans="2:12" ht="14.25" customHeight="1" x14ac:dyDescent="0.3">
      <c r="B18" s="20"/>
      <c r="C18" s="58"/>
      <c r="D18" s="37"/>
      <c r="E18" s="38">
        <v>12</v>
      </c>
      <c r="F18" s="8">
        <f t="shared" ref="F18:F25" si="0">IF(1&lt;=$H$8,IF($H$12=0,$C18,MIN($C18,$H$12))*IF($E18="",12,$E18)*$D18*(1+SAL_IDX)^0,0)</f>
        <v>0</v>
      </c>
      <c r="G18" s="8">
        <f t="shared" ref="G18:G25" si="1">IF(2&lt;=$H$8,IF($H$12=0,$C18,MIN($C18,$H$12))*IF($E18="",12,$E18)*$D18*(1+SAL_IDX)^1,0)</f>
        <v>0</v>
      </c>
      <c r="H18" s="8">
        <f t="shared" ref="H18:H25" si="2">IF(3&lt;=$H$8,IF($H$12=0,$C18,MIN($C18,$H$12))*IF($E18="",12,$E18)*$D18*(1+SAL_IDX)^2,0)</f>
        <v>0</v>
      </c>
      <c r="I18" s="8">
        <f t="shared" ref="I18:I25" si="3">IF(4&lt;=$H$8,IF($H$12=0,$C18,MIN($C18,$H$12))*IF($E18="",12,$E18)*$D18*(1+SAL_IDX)^3,0)</f>
        <v>0</v>
      </c>
      <c r="J18" s="8">
        <f t="shared" ref="J18:J25" si="4">IF(5&lt;=$H$8,IF($H$12=0,$C18,MIN($C18,$H$12))*IF($E18="",12,$E18)*$D18*(1+SAL_IDX)^4,0)</f>
        <v>0</v>
      </c>
      <c r="K18" s="8">
        <f t="shared" ref="K18:K25" si="5">IF(6&lt;=$H$8,IF($H$12=0,$C18,MIN($C18,$H$12))*IF($E18="",12,$E18)*$D18*(1+SAL_IDX)^5,0)</f>
        <v>0</v>
      </c>
      <c r="L18" s="8">
        <f t="shared" ref="L18:L25" si="6">SUM(F18:K18)</f>
        <v>0</v>
      </c>
    </row>
    <row r="19" spans="2:12" ht="14.25" customHeight="1" x14ac:dyDescent="0.3">
      <c r="B19" s="20"/>
      <c r="C19" s="58"/>
      <c r="D19" s="37"/>
      <c r="E19" s="38">
        <v>12</v>
      </c>
      <c r="F19" s="8">
        <f t="shared" si="0"/>
        <v>0</v>
      </c>
      <c r="G19" s="8">
        <f t="shared" si="1"/>
        <v>0</v>
      </c>
      <c r="H19" s="8">
        <f t="shared" si="2"/>
        <v>0</v>
      </c>
      <c r="I19" s="8">
        <f t="shared" si="3"/>
        <v>0</v>
      </c>
      <c r="J19" s="8">
        <f t="shared" si="4"/>
        <v>0</v>
      </c>
      <c r="K19" s="8">
        <f t="shared" si="5"/>
        <v>0</v>
      </c>
      <c r="L19" s="8">
        <f t="shared" si="6"/>
        <v>0</v>
      </c>
    </row>
    <row r="20" spans="2:12" ht="14.25" customHeight="1" x14ac:dyDescent="0.3">
      <c r="B20" s="20"/>
      <c r="C20" s="58"/>
      <c r="D20" s="37"/>
      <c r="E20" s="38">
        <v>12</v>
      </c>
      <c r="F20" s="8">
        <f t="shared" si="0"/>
        <v>0</v>
      </c>
      <c r="G20" s="8">
        <f t="shared" si="1"/>
        <v>0</v>
      </c>
      <c r="H20" s="8">
        <f t="shared" si="2"/>
        <v>0</v>
      </c>
      <c r="I20" s="8">
        <f t="shared" si="3"/>
        <v>0</v>
      </c>
      <c r="J20" s="8">
        <f t="shared" si="4"/>
        <v>0</v>
      </c>
      <c r="K20" s="8">
        <f t="shared" si="5"/>
        <v>0</v>
      </c>
      <c r="L20" s="8">
        <f t="shared" si="6"/>
        <v>0</v>
      </c>
    </row>
    <row r="21" spans="2:12" ht="14.25" customHeight="1" x14ac:dyDescent="0.3">
      <c r="B21" s="20"/>
      <c r="C21" s="58"/>
      <c r="D21" s="37"/>
      <c r="E21" s="38">
        <v>12</v>
      </c>
      <c r="F21" s="8">
        <f t="shared" si="0"/>
        <v>0</v>
      </c>
      <c r="G21" s="8">
        <f t="shared" si="1"/>
        <v>0</v>
      </c>
      <c r="H21" s="8">
        <f t="shared" si="2"/>
        <v>0</v>
      </c>
      <c r="I21" s="8">
        <f t="shared" si="3"/>
        <v>0</v>
      </c>
      <c r="J21" s="8">
        <f t="shared" si="4"/>
        <v>0</v>
      </c>
      <c r="K21" s="8">
        <f t="shared" si="5"/>
        <v>0</v>
      </c>
      <c r="L21" s="8">
        <f t="shared" si="6"/>
        <v>0</v>
      </c>
    </row>
    <row r="22" spans="2:12" ht="14.25" customHeight="1" x14ac:dyDescent="0.3">
      <c r="B22" s="20"/>
      <c r="C22" s="58"/>
      <c r="D22" s="37"/>
      <c r="E22" s="38">
        <v>12</v>
      </c>
      <c r="F22" s="8">
        <f t="shared" si="0"/>
        <v>0</v>
      </c>
      <c r="G22" s="8">
        <f t="shared" si="1"/>
        <v>0</v>
      </c>
      <c r="H22" s="8">
        <f t="shared" si="2"/>
        <v>0</v>
      </c>
      <c r="I22" s="8">
        <f t="shared" si="3"/>
        <v>0</v>
      </c>
      <c r="J22" s="8">
        <f t="shared" si="4"/>
        <v>0</v>
      </c>
      <c r="K22" s="8">
        <f t="shared" si="5"/>
        <v>0</v>
      </c>
      <c r="L22" s="8">
        <f t="shared" si="6"/>
        <v>0</v>
      </c>
    </row>
    <row r="23" spans="2:12" ht="14.25" customHeight="1" x14ac:dyDescent="0.3">
      <c r="B23" s="20"/>
      <c r="C23" s="58"/>
      <c r="D23" s="37"/>
      <c r="E23" s="38">
        <v>12</v>
      </c>
      <c r="F23" s="8">
        <f t="shared" si="0"/>
        <v>0</v>
      </c>
      <c r="G23" s="8">
        <f t="shared" si="1"/>
        <v>0</v>
      </c>
      <c r="H23" s="8">
        <f t="shared" si="2"/>
        <v>0</v>
      </c>
      <c r="I23" s="8">
        <f t="shared" si="3"/>
        <v>0</v>
      </c>
      <c r="J23" s="8">
        <f t="shared" si="4"/>
        <v>0</v>
      </c>
      <c r="K23" s="8">
        <f t="shared" si="5"/>
        <v>0</v>
      </c>
      <c r="L23" s="8">
        <f t="shared" si="6"/>
        <v>0</v>
      </c>
    </row>
    <row r="24" spans="2:12" ht="14.25" customHeight="1" x14ac:dyDescent="0.3">
      <c r="B24" s="20"/>
      <c r="C24" s="58"/>
      <c r="D24" s="37"/>
      <c r="E24" s="38">
        <v>12</v>
      </c>
      <c r="F24" s="8">
        <f t="shared" si="0"/>
        <v>0</v>
      </c>
      <c r="G24" s="8">
        <f t="shared" si="1"/>
        <v>0</v>
      </c>
      <c r="H24" s="8">
        <f t="shared" si="2"/>
        <v>0</v>
      </c>
      <c r="I24" s="8">
        <f t="shared" si="3"/>
        <v>0</v>
      </c>
      <c r="J24" s="8">
        <f t="shared" si="4"/>
        <v>0</v>
      </c>
      <c r="K24" s="8">
        <f t="shared" si="5"/>
        <v>0</v>
      </c>
      <c r="L24" s="8">
        <f t="shared" si="6"/>
        <v>0</v>
      </c>
    </row>
    <row r="25" spans="2:12" ht="14.25" customHeight="1" x14ac:dyDescent="0.3">
      <c r="B25" s="20"/>
      <c r="C25" s="58"/>
      <c r="D25" s="37"/>
      <c r="E25" s="38">
        <v>12</v>
      </c>
      <c r="F25" s="8">
        <f t="shared" si="0"/>
        <v>0</v>
      </c>
      <c r="G25" s="8">
        <f t="shared" si="1"/>
        <v>0</v>
      </c>
      <c r="H25" s="8">
        <f t="shared" si="2"/>
        <v>0</v>
      </c>
      <c r="I25" s="8">
        <f t="shared" si="3"/>
        <v>0</v>
      </c>
      <c r="J25" s="8">
        <f t="shared" si="4"/>
        <v>0</v>
      </c>
      <c r="K25" s="8">
        <f t="shared" si="5"/>
        <v>0</v>
      </c>
      <c r="L25" s="8">
        <f t="shared" si="6"/>
        <v>0</v>
      </c>
    </row>
    <row r="26" spans="2:12" ht="14.25" customHeight="1" x14ac:dyDescent="0.3">
      <c r="B26" s="85" t="s">
        <v>25</v>
      </c>
      <c r="C26" s="84"/>
      <c r="D26" s="84"/>
      <c r="E26" s="84"/>
      <c r="F26" s="84"/>
      <c r="G26" s="84"/>
      <c r="H26" s="84"/>
      <c r="I26" s="84"/>
      <c r="J26" s="84"/>
      <c r="K26" s="84"/>
      <c r="L26" s="84"/>
    </row>
    <row r="27" spans="2:12" ht="14.25" customHeight="1" x14ac:dyDescent="0.3">
      <c r="B27" s="20"/>
      <c r="C27" s="59"/>
      <c r="D27" s="37"/>
      <c r="E27" s="38">
        <v>12</v>
      </c>
      <c r="F27" s="8">
        <f>IFERROR(IF(AND(1&lt;=$H$8,$C27&lt;&gt;""),INDEX(DR_VAL,MIN(1,4),MATCH($C27,DR_KAT,0))*$D27*IF($E27="",12,$E27),0),0)</f>
        <v>0</v>
      </c>
      <c r="G27" s="8">
        <f>IFERROR(IF(AND(2&lt;=$H$8,$C27&lt;&gt;""),INDEX(DR_VAL,MIN(2,4),MATCH($C27,DR_KAT,0))*$D27*IF($E27="",12,$E27),0),0)</f>
        <v>0</v>
      </c>
      <c r="H27" s="8">
        <f>IFERROR(IF(AND(3&lt;=$H$8,$C27&lt;&gt;""),INDEX(DR_VAL,MIN(3,4),MATCH($C27,DR_KAT,0))*$D27*IF($E27="",12,$E27),0),0)</f>
        <v>0</v>
      </c>
      <c r="I27" s="8">
        <f>IFERROR(IF(AND(4&lt;=$H$8,$C27&lt;&gt;""),INDEX(DR_VAL,MIN(4,4),MATCH($C27,DR_KAT,0))*$D27*IF($E27="",12,$E27),0),0)</f>
        <v>0</v>
      </c>
      <c r="J27" s="8">
        <f>IFERROR(IF(AND(5&lt;=$H$8,$C27&lt;&gt;""),INDEX(DR_VAL,MIN(5,4),MATCH($C27,DR_KAT,0))*$D27*IF($E27="",12,$E27),0),0)</f>
        <v>0</v>
      </c>
      <c r="K27" s="8">
        <f>IFERROR(IF(AND(6&lt;=$H$8,$C27&lt;&gt;""),INDEX(DR_VAL,MIN(6,4),MATCH($C27,DR_KAT,0))*$D27*IF($E27="",12,$E27),0),0)</f>
        <v>0</v>
      </c>
      <c r="L27" s="8">
        <f t="shared" ref="L27:L33" si="7">SUM(F27:K27)</f>
        <v>0</v>
      </c>
    </row>
    <row r="28" spans="2:12" ht="14.25" customHeight="1" x14ac:dyDescent="0.3">
      <c r="B28" s="20"/>
      <c r="C28" s="59"/>
      <c r="D28" s="37"/>
      <c r="E28" s="38">
        <v>12</v>
      </c>
      <c r="F28" s="8">
        <f>IFERROR(IF(AND(1&lt;=$H$8,$C28&lt;&gt;""),INDEX(DR_VAL,MIN(1,4),MATCH($C28,DR_KAT,0))*$D28*IF($E28="",12,$E28),0),0)</f>
        <v>0</v>
      </c>
      <c r="G28" s="8">
        <f>IFERROR(IF(AND(2&lt;=$H$8,$C28&lt;&gt;""),INDEX(DR_VAL,MIN(2,4),MATCH($C28,DR_KAT,0))*$D28*IF($E28="",12,$E28),0),0)</f>
        <v>0</v>
      </c>
      <c r="H28" s="8">
        <f>IFERROR(IF(AND(3&lt;=$H$8,$C28&lt;&gt;""),INDEX(DR_VAL,MIN(3,4),MATCH($C28,DR_KAT,0))*$D28*IF($E28="",12,$E28),0),0)</f>
        <v>0</v>
      </c>
      <c r="I28" s="8">
        <f>IFERROR(IF(AND(4&lt;=$H$8,$C28&lt;&gt;""),INDEX(DR_VAL,MIN(4,4),MATCH($C28,DR_KAT,0))*$D28*IF($E28="",12,$E28),0),0)</f>
        <v>0</v>
      </c>
      <c r="J28" s="8">
        <f>IFERROR(IF(AND(5&lt;=$H$8,$C28&lt;&gt;""),INDEX(DR_VAL,MIN(5,4),MATCH($C28,DR_KAT,0))*$D28*IF($E28="",12,$E28),0),0)</f>
        <v>0</v>
      </c>
      <c r="K28" s="8">
        <f>IFERROR(IF(AND(6&lt;=$H$8,$C28&lt;&gt;""),INDEX(DR_VAL,MIN(6,4),MATCH($C28,DR_KAT,0))*$D28*IF($E28="",12,$E28),0),0)</f>
        <v>0</v>
      </c>
      <c r="L28" s="8">
        <f t="shared" si="7"/>
        <v>0</v>
      </c>
    </row>
    <row r="29" spans="2:12" ht="14.25" customHeight="1" x14ac:dyDescent="0.3">
      <c r="B29" s="20"/>
      <c r="C29" s="59"/>
      <c r="D29" s="37"/>
      <c r="E29" s="38">
        <v>12</v>
      </c>
      <c r="F29" s="8">
        <f>IFERROR(IF(AND(1&lt;=$H$8,$C29&lt;&gt;""),INDEX(DR_VAL,MIN(1,4),MATCH($C29,DR_KAT,0))*$D29*IF($E29="",12,$E29),0),0)</f>
        <v>0</v>
      </c>
      <c r="G29" s="8">
        <f>IFERROR(IF(AND(2&lt;=$H$8,$C29&lt;&gt;""),INDEX(DR_VAL,MIN(2,4),MATCH($C29,DR_KAT,0))*$D29*IF($E29="",12,$E29),0),0)</f>
        <v>0</v>
      </c>
      <c r="H29" s="8">
        <f>IFERROR(IF(AND(3&lt;=$H$8,$C29&lt;&gt;""),INDEX(DR_VAL,MIN(3,4),MATCH($C29,DR_KAT,0))*$D29*IF($E29="",12,$E29),0),0)</f>
        <v>0</v>
      </c>
      <c r="I29" s="8">
        <f>IFERROR(IF(AND(4&lt;=$H$8,$C29&lt;&gt;""),INDEX(DR_VAL,MIN(4,4),MATCH($C29,DR_KAT,0))*$D29*IF($E29="",12,$E29),0),0)</f>
        <v>0</v>
      </c>
      <c r="J29" s="8">
        <f>IFERROR(IF(AND(5&lt;=$H$8,$C29&lt;&gt;""),INDEX(DR_VAL,MIN(5,4),MATCH($C29,DR_KAT,0))*$D29*IF($E29="",12,$E29),0),0)</f>
        <v>0</v>
      </c>
      <c r="K29" s="8">
        <f>IFERROR(IF(AND(6&lt;=$H$8,$C29&lt;&gt;""),INDEX(DR_VAL,MIN(6,4),MATCH($C29,DR_KAT,0))*$D29*IF($E29="",12,$E29),0),0)</f>
        <v>0</v>
      </c>
      <c r="L29" s="8">
        <f t="shared" si="7"/>
        <v>0</v>
      </c>
    </row>
    <row r="30" spans="2:12" ht="14.25" customHeight="1" x14ac:dyDescent="0.3">
      <c r="B30" s="20"/>
      <c r="C30" s="59"/>
      <c r="D30" s="37"/>
      <c r="E30" s="38">
        <v>12</v>
      </c>
      <c r="F30" s="8">
        <f>IFERROR(IF(AND(1&lt;=$H$8,$C30&lt;&gt;""),INDEX(DR_VAL,MIN(1,4),MATCH($C30,DR_KAT,0))*$D30*IF($E30="",12,$E30),0),0)</f>
        <v>0</v>
      </c>
      <c r="G30" s="8">
        <f>IFERROR(IF(AND(2&lt;=$H$8,$C30&lt;&gt;""),INDEX(DR_VAL,MIN(2,4),MATCH($C30,DR_KAT,0))*$D30*IF($E30="",12,$E30),0),0)</f>
        <v>0</v>
      </c>
      <c r="H30" s="8">
        <f>IFERROR(IF(AND(3&lt;=$H$8,$C30&lt;&gt;""),INDEX(DR_VAL,MIN(3,4),MATCH($C30,DR_KAT,0))*$D30*IF($E30="",12,$E30),0),0)</f>
        <v>0</v>
      </c>
      <c r="I30" s="8">
        <f>IFERROR(IF(AND(4&lt;=$H$8,$C30&lt;&gt;""),INDEX(DR_VAL,MIN(4,4),MATCH($C30,DR_KAT,0))*$D30*IF($E30="",12,$E30),0),0)</f>
        <v>0</v>
      </c>
      <c r="J30" s="8">
        <f>IFERROR(IF(AND(5&lt;=$H$8,$C30&lt;&gt;""),INDEX(DR_VAL,MIN(5,4),MATCH($C30,DR_KAT,0))*$D30*IF($E30="",12,$E30),0),0)</f>
        <v>0</v>
      </c>
      <c r="K30" s="8">
        <f>IFERROR(IF(AND(6&lt;=$H$8,$C30&lt;&gt;""),INDEX(DR_VAL,MIN(6,4),MATCH($C30,DR_KAT,0))*$D30*IF($E30="",12,$E30),0),0)</f>
        <v>0</v>
      </c>
      <c r="L30" s="8">
        <f t="shared" si="7"/>
        <v>0</v>
      </c>
    </row>
    <row r="31" spans="2:12" ht="14.25" customHeight="1" x14ac:dyDescent="0.3">
      <c r="B31" s="16" t="s">
        <v>26</v>
      </c>
      <c r="F31" s="60">
        <f t="shared" ref="F31:K31" si="8">SUM(F18:F25)+SUM(F27:F30)</f>
        <v>0</v>
      </c>
      <c r="G31" s="60">
        <f t="shared" si="8"/>
        <v>0</v>
      </c>
      <c r="H31" s="60">
        <f t="shared" si="8"/>
        <v>0</v>
      </c>
      <c r="I31" s="60">
        <f t="shared" si="8"/>
        <v>0</v>
      </c>
      <c r="J31" s="60">
        <f t="shared" si="8"/>
        <v>0</v>
      </c>
      <c r="K31" s="60">
        <f t="shared" si="8"/>
        <v>0</v>
      </c>
      <c r="L31" s="60">
        <f t="shared" si="7"/>
        <v>0</v>
      </c>
    </row>
    <row r="32" spans="2:12" ht="14.25" customHeight="1" x14ac:dyDescent="0.3">
      <c r="B32" s="1" t="s">
        <v>27</v>
      </c>
      <c r="D32" s="61">
        <f>LKP</f>
        <v>0.59859999999999991</v>
      </c>
      <c r="F32" s="8">
        <f t="shared" ref="F32:K32" si="9">F31*LKP</f>
        <v>0</v>
      </c>
      <c r="G32" s="8">
        <f t="shared" si="9"/>
        <v>0</v>
      </c>
      <c r="H32" s="8">
        <f t="shared" si="9"/>
        <v>0</v>
      </c>
      <c r="I32" s="8">
        <f t="shared" si="9"/>
        <v>0</v>
      </c>
      <c r="J32" s="8">
        <f t="shared" si="9"/>
        <v>0</v>
      </c>
      <c r="K32" s="8">
        <f t="shared" si="9"/>
        <v>0</v>
      </c>
      <c r="L32" s="8">
        <f t="shared" si="7"/>
        <v>0</v>
      </c>
    </row>
    <row r="33" spans="2:12" ht="14.25" customHeight="1" x14ac:dyDescent="0.3">
      <c r="B33" s="62" t="s">
        <v>28</v>
      </c>
      <c r="F33" s="63">
        <f t="shared" ref="F33:K33" si="10">F31+F32</f>
        <v>0</v>
      </c>
      <c r="G33" s="63">
        <f t="shared" si="10"/>
        <v>0</v>
      </c>
      <c r="H33" s="63">
        <f t="shared" si="10"/>
        <v>0</v>
      </c>
      <c r="I33" s="63">
        <f t="shared" si="10"/>
        <v>0</v>
      </c>
      <c r="J33" s="63">
        <f t="shared" si="10"/>
        <v>0</v>
      </c>
      <c r="K33" s="63">
        <f t="shared" si="10"/>
        <v>0</v>
      </c>
      <c r="L33" s="63">
        <f t="shared" si="7"/>
        <v>0</v>
      </c>
    </row>
    <row r="35" spans="2:12" ht="19.5" customHeight="1" x14ac:dyDescent="0.3">
      <c r="B35" s="83" t="s">
        <v>29</v>
      </c>
      <c r="C35" s="84"/>
      <c r="D35" s="84"/>
      <c r="E35" s="84"/>
      <c r="F35" s="84"/>
      <c r="G35" s="84"/>
      <c r="H35" s="84"/>
      <c r="I35" s="84"/>
      <c r="J35" s="84"/>
      <c r="K35" s="84"/>
      <c r="L35" s="84"/>
    </row>
    <row r="36" spans="2:12" ht="14.25" customHeight="1" x14ac:dyDescent="0.3">
      <c r="B36" s="85" t="s">
        <v>30</v>
      </c>
      <c r="C36" s="84"/>
      <c r="D36" s="84"/>
      <c r="E36" s="84"/>
      <c r="F36" s="84"/>
      <c r="G36" s="84"/>
      <c r="H36" s="84"/>
      <c r="I36" s="84"/>
      <c r="J36" s="84"/>
      <c r="K36" s="84"/>
      <c r="L36" s="84"/>
    </row>
    <row r="37" spans="2:12" ht="14.25" customHeight="1" x14ac:dyDescent="0.3">
      <c r="B37" s="20" t="s">
        <v>31</v>
      </c>
      <c r="F37" s="64"/>
      <c r="G37" s="64"/>
      <c r="H37" s="64"/>
      <c r="I37" s="64"/>
      <c r="J37" s="64"/>
      <c r="K37" s="64"/>
      <c r="L37" s="8">
        <f t="shared" ref="L37:L45" si="11">SUM(F37:K37)</f>
        <v>0</v>
      </c>
    </row>
    <row r="38" spans="2:12" ht="14.25" customHeight="1" x14ac:dyDescent="0.3">
      <c r="B38" s="20" t="s">
        <v>32</v>
      </c>
      <c r="F38" s="64"/>
      <c r="G38" s="64"/>
      <c r="H38" s="64"/>
      <c r="I38" s="64"/>
      <c r="J38" s="64"/>
      <c r="K38" s="64"/>
      <c r="L38" s="8">
        <f t="shared" si="11"/>
        <v>0</v>
      </c>
    </row>
    <row r="39" spans="2:12" ht="14.25" customHeight="1" x14ac:dyDescent="0.3">
      <c r="B39" s="20" t="s">
        <v>33</v>
      </c>
      <c r="F39" s="64"/>
      <c r="G39" s="64"/>
      <c r="H39" s="64"/>
      <c r="I39" s="64"/>
      <c r="J39" s="64"/>
      <c r="K39" s="64"/>
      <c r="L39" s="8">
        <f t="shared" si="11"/>
        <v>0</v>
      </c>
    </row>
    <row r="40" spans="2:12" ht="14.25" customHeight="1" x14ac:dyDescent="0.3">
      <c r="B40" s="20" t="s">
        <v>34</v>
      </c>
      <c r="F40" s="64"/>
      <c r="G40" s="64"/>
      <c r="H40" s="64"/>
      <c r="I40" s="64"/>
      <c r="J40" s="64"/>
      <c r="K40" s="64"/>
      <c r="L40" s="8">
        <f t="shared" si="11"/>
        <v>0</v>
      </c>
    </row>
    <row r="41" spans="2:12" ht="14.25" customHeight="1" x14ac:dyDescent="0.3">
      <c r="B41" s="20" t="s">
        <v>35</v>
      </c>
      <c r="F41" s="64"/>
      <c r="G41" s="64"/>
      <c r="H41" s="64"/>
      <c r="I41" s="64"/>
      <c r="J41" s="64"/>
      <c r="K41" s="64"/>
      <c r="L41" s="8">
        <f t="shared" si="11"/>
        <v>0</v>
      </c>
    </row>
    <row r="42" spans="2:12" ht="14.25" customHeight="1" x14ac:dyDescent="0.3">
      <c r="B42" s="20" t="s">
        <v>36</v>
      </c>
      <c r="F42" s="64"/>
      <c r="G42" s="64"/>
      <c r="H42" s="64"/>
      <c r="I42" s="64"/>
      <c r="J42" s="64"/>
      <c r="K42" s="64"/>
      <c r="L42" s="8">
        <f t="shared" si="11"/>
        <v>0</v>
      </c>
    </row>
    <row r="43" spans="2:12" ht="14.25" customHeight="1" x14ac:dyDescent="0.3">
      <c r="B43" s="20" t="s">
        <v>37</v>
      </c>
      <c r="F43" s="64"/>
      <c r="G43" s="64"/>
      <c r="H43" s="64"/>
      <c r="I43" s="64"/>
      <c r="J43" s="64"/>
      <c r="K43" s="64"/>
      <c r="L43" s="8">
        <f t="shared" si="11"/>
        <v>0</v>
      </c>
    </row>
    <row r="44" spans="2:12" ht="14.25" customHeight="1" x14ac:dyDescent="0.3">
      <c r="B44" s="20" t="s">
        <v>38</v>
      </c>
      <c r="F44" s="64"/>
      <c r="G44" s="64"/>
      <c r="H44" s="64"/>
      <c r="I44" s="64"/>
      <c r="J44" s="64"/>
      <c r="K44" s="64"/>
      <c r="L44" s="8">
        <f t="shared" si="11"/>
        <v>0</v>
      </c>
    </row>
    <row r="45" spans="2:12" ht="14.25" customHeight="1" x14ac:dyDescent="0.3">
      <c r="B45" s="16" t="s">
        <v>39</v>
      </c>
      <c r="F45" s="60">
        <f t="shared" ref="F45:K45" si="12">SUM(F37:F44)</f>
        <v>0</v>
      </c>
      <c r="G45" s="60">
        <f t="shared" si="12"/>
        <v>0</v>
      </c>
      <c r="H45" s="60">
        <f t="shared" si="12"/>
        <v>0</v>
      </c>
      <c r="I45" s="60">
        <f t="shared" si="12"/>
        <v>0</v>
      </c>
      <c r="J45" s="60">
        <f t="shared" si="12"/>
        <v>0</v>
      </c>
      <c r="K45" s="60">
        <f t="shared" si="12"/>
        <v>0</v>
      </c>
      <c r="L45" s="60">
        <f t="shared" si="11"/>
        <v>0</v>
      </c>
    </row>
    <row r="46" spans="2:12" ht="14.25" customHeight="1" x14ac:dyDescent="0.3">
      <c r="B46" s="85" t="s">
        <v>40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</row>
    <row r="47" spans="2:12" ht="14.25" customHeight="1" x14ac:dyDescent="0.3">
      <c r="B47" s="20" t="s">
        <v>41</v>
      </c>
      <c r="F47" s="64"/>
      <c r="G47" s="64"/>
      <c r="H47" s="64"/>
      <c r="I47" s="64"/>
      <c r="J47" s="64"/>
      <c r="K47" s="64"/>
      <c r="L47" s="8">
        <f t="shared" ref="L47:L53" si="13">SUM(F47:K47)</f>
        <v>0</v>
      </c>
    </row>
    <row r="48" spans="2:12" ht="14.25" customHeight="1" x14ac:dyDescent="0.3">
      <c r="B48" s="20" t="s">
        <v>42</v>
      </c>
      <c r="F48" s="64"/>
      <c r="G48" s="64"/>
      <c r="H48" s="64"/>
      <c r="I48" s="64"/>
      <c r="J48" s="64"/>
      <c r="K48" s="64"/>
      <c r="L48" s="8">
        <f t="shared" si="13"/>
        <v>0</v>
      </c>
    </row>
    <row r="49" spans="2:12" ht="14.25" customHeight="1" x14ac:dyDescent="0.3">
      <c r="B49" s="20" t="s">
        <v>43</v>
      </c>
      <c r="F49" s="64"/>
      <c r="G49" s="64"/>
      <c r="H49" s="64"/>
      <c r="I49" s="64"/>
      <c r="J49" s="64"/>
      <c r="K49" s="64"/>
      <c r="L49" s="8">
        <f t="shared" si="13"/>
        <v>0</v>
      </c>
    </row>
    <row r="50" spans="2:12" ht="14.25" customHeight="1" x14ac:dyDescent="0.3">
      <c r="B50" s="20" t="s">
        <v>44</v>
      </c>
      <c r="F50" s="64"/>
      <c r="G50" s="64"/>
      <c r="H50" s="64"/>
      <c r="I50" s="64"/>
      <c r="J50" s="64"/>
      <c r="K50" s="64"/>
      <c r="L50" s="8">
        <f t="shared" si="13"/>
        <v>0</v>
      </c>
    </row>
    <row r="51" spans="2:12" ht="14.25" customHeight="1" x14ac:dyDescent="0.3">
      <c r="B51" s="20" t="s">
        <v>45</v>
      </c>
      <c r="F51" s="64"/>
      <c r="G51" s="64"/>
      <c r="H51" s="64"/>
      <c r="I51" s="64"/>
      <c r="J51" s="64"/>
      <c r="K51" s="64"/>
      <c r="L51" s="8">
        <f t="shared" si="13"/>
        <v>0</v>
      </c>
    </row>
    <row r="52" spans="2:12" ht="14.25" customHeight="1" x14ac:dyDescent="0.3">
      <c r="B52" s="20" t="s">
        <v>46</v>
      </c>
      <c r="F52" s="64"/>
      <c r="G52" s="64"/>
      <c r="H52" s="64"/>
      <c r="I52" s="64"/>
      <c r="J52" s="64"/>
      <c r="K52" s="64"/>
      <c r="L52" s="8">
        <f t="shared" si="13"/>
        <v>0</v>
      </c>
    </row>
    <row r="53" spans="2:12" ht="14.25" customHeight="1" x14ac:dyDescent="0.3">
      <c r="B53" s="16" t="s">
        <v>47</v>
      </c>
      <c r="F53" s="60">
        <f t="shared" ref="F53:K53" si="14">SUM(F47:F52)</f>
        <v>0</v>
      </c>
      <c r="G53" s="60">
        <f t="shared" si="14"/>
        <v>0</v>
      </c>
      <c r="H53" s="60">
        <f t="shared" si="14"/>
        <v>0</v>
      </c>
      <c r="I53" s="60">
        <f t="shared" si="14"/>
        <v>0</v>
      </c>
      <c r="J53" s="60">
        <f t="shared" si="14"/>
        <v>0</v>
      </c>
      <c r="K53" s="60">
        <f t="shared" si="14"/>
        <v>0</v>
      </c>
      <c r="L53" s="60">
        <f t="shared" si="13"/>
        <v>0</v>
      </c>
    </row>
    <row r="54" spans="2:12" ht="14.25" customHeight="1" x14ac:dyDescent="0.3">
      <c r="B54" s="85" t="s">
        <v>48</v>
      </c>
      <c r="C54" s="84"/>
      <c r="D54" s="84"/>
      <c r="E54" s="84"/>
      <c r="F54" s="84"/>
      <c r="G54" s="84"/>
      <c r="H54" s="84"/>
      <c r="I54" s="84"/>
      <c r="J54" s="84"/>
      <c r="K54" s="84"/>
      <c r="L54" s="84"/>
    </row>
    <row r="55" spans="2:12" ht="14.25" customHeight="1" x14ac:dyDescent="0.3">
      <c r="B55" s="16" t="s">
        <v>49</v>
      </c>
      <c r="C55" s="86" t="s">
        <v>50</v>
      </c>
      <c r="D55" s="87"/>
      <c r="E55" s="88"/>
      <c r="G55" s="96" t="str">
        <f>IF($C$55="Transferering","→ ingår EJ i INDI-underlaget","→ ingår i INDI-underlaget")</f>
        <v>→ ingår i INDI-underlaget</v>
      </c>
      <c r="H55" s="84"/>
      <c r="I55" s="84"/>
      <c r="J55" s="84"/>
      <c r="K55" s="84"/>
      <c r="L55" s="84"/>
    </row>
    <row r="56" spans="2:12" ht="14.25" customHeight="1" x14ac:dyDescent="0.3">
      <c r="B56" s="20"/>
      <c r="C56" s="58"/>
      <c r="D56" s="37"/>
      <c r="E56" s="38">
        <v>12</v>
      </c>
      <c r="F56" s="8">
        <f>IF(1&lt;=$H$8,IF($H$12=0,$C56,MIN($C56,$H$12))*IF($E56="",12,$E56)*$D56*(1+SAL_IDX)^0,0)</f>
        <v>0</v>
      </c>
      <c r="G56" s="8">
        <f>IF(2&lt;=$H$8,IF($H$12=0,$C56,MIN($C56,$H$12))*IF($E56="",12,$E56)*$D56*(1+SAL_IDX)^1,0)</f>
        <v>0</v>
      </c>
      <c r="H56" s="8">
        <f>IF(3&lt;=$H$8,IF($H$12=0,$C56,MIN($C56,$H$12))*IF($E56="",12,$E56)*$D56*(1+SAL_IDX)^2,0)</f>
        <v>0</v>
      </c>
      <c r="I56" s="8">
        <f>IF(4&lt;=$H$8,IF($H$12=0,$C56,MIN($C56,$H$12))*IF($E56="",12,$E56)*$D56*(1+SAL_IDX)^3,0)</f>
        <v>0</v>
      </c>
      <c r="J56" s="8">
        <f>IF(5&lt;=$H$8,IF($H$12=0,$C56,MIN($C56,$H$12))*IF($E56="",12,$E56)*$D56*(1+SAL_IDX)^4,0)</f>
        <v>0</v>
      </c>
      <c r="K56" s="8">
        <f>IF(6&lt;=$H$8,IF($H$12=0,$C56,MIN($C56,$H$12))*IF($E56="",12,$E56)*$D56*(1+SAL_IDX)^5,0)</f>
        <v>0</v>
      </c>
      <c r="L56" s="8">
        <f t="shared" ref="L56:L61" si="15">SUM(F56:K56)</f>
        <v>0</v>
      </c>
    </row>
    <row r="57" spans="2:12" ht="14.25" customHeight="1" x14ac:dyDescent="0.3">
      <c r="B57" s="20"/>
      <c r="C57" s="58"/>
      <c r="D57" s="37"/>
      <c r="E57" s="38">
        <v>12</v>
      </c>
      <c r="F57" s="8">
        <f>IF(1&lt;=$H$8,IF($H$12=0,$C57,MIN($C57,$H$12))*IF($E57="",12,$E57)*$D57*(1+SAL_IDX)^0,0)</f>
        <v>0</v>
      </c>
      <c r="G57" s="8">
        <f>IF(2&lt;=$H$8,IF($H$12=0,$C57,MIN($C57,$H$12))*IF($E57="",12,$E57)*$D57*(1+SAL_IDX)^1,0)</f>
        <v>0</v>
      </c>
      <c r="H57" s="8">
        <f>IF(3&lt;=$H$8,IF($H$12=0,$C57,MIN($C57,$H$12))*IF($E57="",12,$E57)*$D57*(1+SAL_IDX)^2,0)</f>
        <v>0</v>
      </c>
      <c r="I57" s="8">
        <f>IF(4&lt;=$H$8,IF($H$12=0,$C57,MIN($C57,$H$12))*IF($E57="",12,$E57)*$D57*(1+SAL_IDX)^3,0)</f>
        <v>0</v>
      </c>
      <c r="J57" s="8">
        <f>IF(5&lt;=$H$8,IF($H$12=0,$C57,MIN($C57,$H$12))*IF($E57="",12,$E57)*$D57*(1+SAL_IDX)^4,0)</f>
        <v>0</v>
      </c>
      <c r="K57" s="8">
        <f>IF(6&lt;=$H$8,IF($H$12=0,$C57,MIN($C57,$H$12))*IF($E57="",12,$E57)*$D57*(1+SAL_IDX)^5,0)</f>
        <v>0</v>
      </c>
      <c r="L57" s="8">
        <f t="shared" si="15"/>
        <v>0</v>
      </c>
    </row>
    <row r="58" spans="2:12" ht="14.25" customHeight="1" x14ac:dyDescent="0.3">
      <c r="B58" s="20"/>
      <c r="C58" s="58"/>
      <c r="D58" s="37"/>
      <c r="E58" s="38">
        <v>12</v>
      </c>
      <c r="F58" s="8">
        <f>IF(1&lt;=$H$8,IF($H$12=0,$C58,MIN($C58,$H$12))*IF($E58="",12,$E58)*$D58*(1+SAL_IDX)^0,0)</f>
        <v>0</v>
      </c>
      <c r="G58" s="8">
        <f>IF(2&lt;=$H$8,IF($H$12=0,$C58,MIN($C58,$H$12))*IF($E58="",12,$E58)*$D58*(1+SAL_IDX)^1,0)</f>
        <v>0</v>
      </c>
      <c r="H58" s="8">
        <f>IF(3&lt;=$H$8,IF($H$12=0,$C58,MIN($C58,$H$12))*IF($E58="",12,$E58)*$D58*(1+SAL_IDX)^2,0)</f>
        <v>0</v>
      </c>
      <c r="I58" s="8">
        <f>IF(4&lt;=$H$8,IF($H$12=0,$C58,MIN($C58,$H$12))*IF($E58="",12,$E58)*$D58*(1+SAL_IDX)^3,0)</f>
        <v>0</v>
      </c>
      <c r="J58" s="8">
        <f>IF(5&lt;=$H$8,IF($H$12=0,$C58,MIN($C58,$H$12))*IF($E58="",12,$E58)*$D58*(1+SAL_IDX)^4,0)</f>
        <v>0</v>
      </c>
      <c r="K58" s="8">
        <f>IF(6&lt;=$H$8,IF($H$12=0,$C58,MIN($C58,$H$12))*IF($E58="",12,$E58)*$D58*(1+SAL_IDX)^5,0)</f>
        <v>0</v>
      </c>
      <c r="L58" s="8">
        <f t="shared" si="15"/>
        <v>0</v>
      </c>
    </row>
    <row r="59" spans="2:12" ht="14.25" customHeight="1" x14ac:dyDescent="0.3">
      <c r="B59" s="20"/>
      <c r="C59" s="58"/>
      <c r="D59" s="37"/>
      <c r="E59" s="38">
        <v>12</v>
      </c>
      <c r="F59" s="8">
        <f>IF(1&lt;=$H$8,IF($H$12=0,$C59,MIN($C59,$H$12))*IF($E59="",12,$E59)*$D59*(1+SAL_IDX)^0,0)</f>
        <v>0</v>
      </c>
      <c r="G59" s="8">
        <f>IF(2&lt;=$H$8,IF($H$12=0,$C59,MIN($C59,$H$12))*IF($E59="",12,$E59)*$D59*(1+SAL_IDX)^1,0)</f>
        <v>0</v>
      </c>
      <c r="H59" s="8">
        <f>IF(3&lt;=$H$8,IF($H$12=0,$C59,MIN($C59,$H$12))*IF($E59="",12,$E59)*$D59*(1+SAL_IDX)^2,0)</f>
        <v>0</v>
      </c>
      <c r="I59" s="8">
        <f>IF(4&lt;=$H$8,IF($H$12=0,$C59,MIN($C59,$H$12))*IF($E59="",12,$E59)*$D59*(1+SAL_IDX)^3,0)</f>
        <v>0</v>
      </c>
      <c r="J59" s="8">
        <f>IF(5&lt;=$H$8,IF($H$12=0,$C59,MIN($C59,$H$12))*IF($E59="",12,$E59)*$D59*(1+SAL_IDX)^4,0)</f>
        <v>0</v>
      </c>
      <c r="K59" s="8">
        <f>IF(6&lt;=$H$8,IF($H$12=0,$C59,MIN($C59,$H$12))*IF($E59="",12,$E59)*$D59*(1+SAL_IDX)^5,0)</f>
        <v>0</v>
      </c>
      <c r="L59" s="8">
        <f t="shared" si="15"/>
        <v>0</v>
      </c>
    </row>
    <row r="60" spans="2:12" ht="14.25" customHeight="1" x14ac:dyDescent="0.3">
      <c r="B60" s="1" t="s">
        <v>51</v>
      </c>
      <c r="F60" s="8">
        <f t="shared" ref="F60:K60" si="16">SUM(F56:F59)</f>
        <v>0</v>
      </c>
      <c r="G60" s="8">
        <f t="shared" si="16"/>
        <v>0</v>
      </c>
      <c r="H60" s="8">
        <f t="shared" si="16"/>
        <v>0</v>
      </c>
      <c r="I60" s="8">
        <f t="shared" si="16"/>
        <v>0</v>
      </c>
      <c r="J60" s="8">
        <f t="shared" si="16"/>
        <v>0</v>
      </c>
      <c r="K60" s="8">
        <f t="shared" si="16"/>
        <v>0</v>
      </c>
      <c r="L60" s="8">
        <f t="shared" si="15"/>
        <v>0</v>
      </c>
    </row>
    <row r="61" spans="2:12" ht="14.25" customHeight="1" x14ac:dyDescent="0.3">
      <c r="B61" s="16" t="s">
        <v>52</v>
      </c>
      <c r="D61" s="61">
        <f>LKP_EXT</f>
        <v>0.47499999999999998</v>
      </c>
      <c r="F61" s="60">
        <f t="shared" ref="F61:K61" si="17">F60*(1+LKP_EXT)</f>
        <v>0</v>
      </c>
      <c r="G61" s="60">
        <f t="shared" si="17"/>
        <v>0</v>
      </c>
      <c r="H61" s="60">
        <f t="shared" si="17"/>
        <v>0</v>
      </c>
      <c r="I61" s="60">
        <f t="shared" si="17"/>
        <v>0</v>
      </c>
      <c r="J61" s="60">
        <f t="shared" si="17"/>
        <v>0</v>
      </c>
      <c r="K61" s="60">
        <f t="shared" si="17"/>
        <v>0</v>
      </c>
      <c r="L61" s="60">
        <f t="shared" si="15"/>
        <v>0</v>
      </c>
    </row>
    <row r="63" spans="2:12" ht="19.5" customHeight="1" x14ac:dyDescent="0.3">
      <c r="B63" s="83" t="s">
        <v>53</v>
      </c>
      <c r="C63" s="84"/>
      <c r="D63" s="84"/>
      <c r="E63" s="84"/>
      <c r="F63" s="84"/>
      <c r="G63" s="84"/>
      <c r="H63" s="84"/>
      <c r="I63" s="84"/>
      <c r="J63" s="84"/>
      <c r="K63" s="84"/>
      <c r="L63" s="84"/>
    </row>
    <row r="64" spans="2:12" ht="14.25" customHeight="1" x14ac:dyDescent="0.3">
      <c r="B64" s="1" t="s">
        <v>54</v>
      </c>
      <c r="F64" s="8">
        <f t="shared" ref="F64:K64" si="18">F33+F45+IF($C$55="Transferering",0,F61)</f>
        <v>0</v>
      </c>
      <c r="G64" s="8">
        <f t="shared" si="18"/>
        <v>0</v>
      </c>
      <c r="H64" s="8">
        <f t="shared" si="18"/>
        <v>0</v>
      </c>
      <c r="I64" s="8">
        <f t="shared" si="18"/>
        <v>0</v>
      </c>
      <c r="J64" s="8">
        <f t="shared" si="18"/>
        <v>0</v>
      </c>
      <c r="K64" s="8">
        <f t="shared" si="18"/>
        <v>0</v>
      </c>
      <c r="L64" s="8">
        <f>SUM(F64:K64)</f>
        <v>0</v>
      </c>
    </row>
    <row r="65" spans="2:12" ht="14.25" customHeight="1" x14ac:dyDescent="0.3">
      <c r="B65" s="16" t="s">
        <v>55</v>
      </c>
      <c r="D65" s="61">
        <f>INDI_KI</f>
        <v>0.28989999999999999</v>
      </c>
      <c r="F65" s="60">
        <f t="shared" ref="F65:K65" si="19">F64*INDI_KI</f>
        <v>0</v>
      </c>
      <c r="G65" s="60">
        <f t="shared" si="19"/>
        <v>0</v>
      </c>
      <c r="H65" s="60">
        <f t="shared" si="19"/>
        <v>0</v>
      </c>
      <c r="I65" s="60">
        <f t="shared" si="19"/>
        <v>0</v>
      </c>
      <c r="J65" s="60">
        <f t="shared" si="19"/>
        <v>0</v>
      </c>
      <c r="K65" s="60">
        <f t="shared" si="19"/>
        <v>0</v>
      </c>
      <c r="L65" s="60">
        <f>SUM(F65:K65)</f>
        <v>0</v>
      </c>
    </row>
    <row r="67" spans="2:12" ht="21.75" customHeight="1" x14ac:dyDescent="0.3">
      <c r="B67" s="65" t="s">
        <v>56</v>
      </c>
      <c r="C67" s="66"/>
      <c r="D67" s="66"/>
      <c r="E67" s="66"/>
      <c r="F67" s="67">
        <f t="shared" ref="F67:K67" si="20">F33+F45+F53+F61+F65</f>
        <v>0</v>
      </c>
      <c r="G67" s="67">
        <f t="shared" si="20"/>
        <v>0</v>
      </c>
      <c r="H67" s="67">
        <f t="shared" si="20"/>
        <v>0</v>
      </c>
      <c r="I67" s="67">
        <f t="shared" si="20"/>
        <v>0</v>
      </c>
      <c r="J67" s="67">
        <f t="shared" si="20"/>
        <v>0</v>
      </c>
      <c r="K67" s="67">
        <f t="shared" si="20"/>
        <v>0</v>
      </c>
      <c r="L67" s="67">
        <f>SUM(F67:K67)</f>
        <v>0</v>
      </c>
    </row>
    <row r="69" spans="2:12" ht="19.5" customHeight="1" x14ac:dyDescent="0.3">
      <c r="B69" s="83" t="s">
        <v>57</v>
      </c>
      <c r="C69" s="84"/>
      <c r="D69" s="84"/>
      <c r="E69" s="84"/>
      <c r="F69" s="84"/>
      <c r="G69" s="84"/>
      <c r="H69" s="84"/>
      <c r="I69" s="84"/>
      <c r="J69" s="84"/>
      <c r="K69" s="84"/>
      <c r="L69" s="84"/>
    </row>
    <row r="70" spans="2:12" ht="14.25" customHeight="1" x14ac:dyDescent="0.3">
      <c r="B70" s="1" t="s">
        <v>58</v>
      </c>
      <c r="F70" s="8">
        <f t="shared" ref="F70:K70" si="21">IF($H$11="Direkta totalt",(F33+F45+F53+F61-F51),F64)*$C$12</f>
        <v>0</v>
      </c>
      <c r="G70" s="8">
        <f t="shared" si="21"/>
        <v>0</v>
      </c>
      <c r="H70" s="8">
        <f t="shared" si="21"/>
        <v>0</v>
      </c>
      <c r="I70" s="8">
        <f t="shared" si="21"/>
        <v>0</v>
      </c>
      <c r="J70" s="8">
        <f t="shared" si="21"/>
        <v>0</v>
      </c>
      <c r="K70" s="8">
        <f t="shared" si="21"/>
        <v>0</v>
      </c>
      <c r="L70" s="8">
        <f>SUM(F70:K70)</f>
        <v>0</v>
      </c>
    </row>
    <row r="71" spans="2:12" ht="14.25" customHeight="1" x14ac:dyDescent="0.3">
      <c r="B71" s="68" t="s">
        <v>59</v>
      </c>
      <c r="F71" s="69">
        <f t="shared" ref="F71:K71" si="22">F33+F45+F53+F61+F70</f>
        <v>0</v>
      </c>
      <c r="G71" s="69">
        <f t="shared" si="22"/>
        <v>0</v>
      </c>
      <c r="H71" s="69">
        <f t="shared" si="22"/>
        <v>0</v>
      </c>
      <c r="I71" s="69">
        <f t="shared" si="22"/>
        <v>0</v>
      </c>
      <c r="J71" s="69">
        <f t="shared" si="22"/>
        <v>0</v>
      </c>
      <c r="K71" s="69">
        <f t="shared" si="22"/>
        <v>0</v>
      </c>
      <c r="L71" s="69">
        <f>SUM(F71:K71)</f>
        <v>0</v>
      </c>
    </row>
    <row r="72" spans="2:12" ht="14.25" customHeight="1" x14ac:dyDescent="0.3">
      <c r="B72" s="16" t="s">
        <v>60</v>
      </c>
      <c r="F72" s="60">
        <f t="shared" ref="F72:K72" si="23">F67-F71</f>
        <v>0</v>
      </c>
      <c r="G72" s="60">
        <f t="shared" si="23"/>
        <v>0</v>
      </c>
      <c r="H72" s="60">
        <f t="shared" si="23"/>
        <v>0</v>
      </c>
      <c r="I72" s="60">
        <f t="shared" si="23"/>
        <v>0</v>
      </c>
      <c r="J72" s="60">
        <f t="shared" si="23"/>
        <v>0</v>
      </c>
      <c r="K72" s="60">
        <f t="shared" si="23"/>
        <v>0</v>
      </c>
      <c r="L72" s="60">
        <f>SUM(F72:K72)</f>
        <v>0</v>
      </c>
    </row>
    <row r="74" spans="2:12" ht="19.5" customHeight="1" x14ac:dyDescent="0.3">
      <c r="B74" s="83" t="s">
        <v>61</v>
      </c>
      <c r="C74" s="84"/>
      <c r="D74" s="84"/>
      <c r="E74" s="84"/>
      <c r="F74" s="84"/>
      <c r="G74" s="84"/>
      <c r="H74" s="84"/>
      <c r="I74" s="84"/>
      <c r="J74" s="84"/>
      <c r="K74" s="84"/>
      <c r="L74" s="84"/>
    </row>
    <row r="75" spans="2:12" ht="14.25" customHeight="1" x14ac:dyDescent="0.3">
      <c r="B75" s="16" t="s">
        <v>62</v>
      </c>
      <c r="F75" s="64"/>
      <c r="G75" s="64"/>
      <c r="H75" s="64"/>
      <c r="I75" s="64"/>
      <c r="J75" s="64"/>
      <c r="K75" s="64"/>
      <c r="L75" s="60">
        <f>SUM(F75:K75)</f>
        <v>0</v>
      </c>
    </row>
    <row r="76" spans="2:12" ht="14.25" customHeight="1" x14ac:dyDescent="0.3">
      <c r="B76" s="16" t="s">
        <v>63</v>
      </c>
      <c r="F76" s="60" t="str">
        <f t="shared" ref="F76:L76" si="24">IF($L$75=0,"",F75-F71)</f>
        <v/>
      </c>
      <c r="G76" s="60" t="str">
        <f t="shared" si="24"/>
        <v/>
      </c>
      <c r="H76" s="60" t="str">
        <f t="shared" si="24"/>
        <v/>
      </c>
      <c r="I76" s="60" t="str">
        <f t="shared" si="24"/>
        <v/>
      </c>
      <c r="J76" s="60" t="str">
        <f t="shared" si="24"/>
        <v/>
      </c>
      <c r="K76" s="60" t="str">
        <f t="shared" si="24"/>
        <v/>
      </c>
      <c r="L76" s="60" t="str">
        <f t="shared" si="24"/>
        <v/>
      </c>
    </row>
    <row r="78" spans="2:12" ht="14.25" customHeight="1" x14ac:dyDescent="0.3">
      <c r="B78" s="94" t="s">
        <v>64</v>
      </c>
      <c r="C78" s="84"/>
      <c r="D78" s="84"/>
      <c r="E78" s="84"/>
      <c r="F78" s="84"/>
      <c r="G78" s="84"/>
      <c r="H78" s="84"/>
      <c r="I78" s="84"/>
      <c r="J78" s="84"/>
      <c r="K78" s="84"/>
      <c r="L78" s="84"/>
    </row>
  </sheetData>
  <sheetProtection sheet="1" formatCells="0" formatColumns="0" formatRows="0" insertHyperlinks="0" sort="0" autoFilter="0"/>
  <mergeCells count="23">
    <mergeCell ref="B1:L1"/>
    <mergeCell ref="C14:L14"/>
    <mergeCell ref="C5:L5"/>
    <mergeCell ref="H11:L11"/>
    <mergeCell ref="B78:L78"/>
    <mergeCell ref="B69:L69"/>
    <mergeCell ref="B10:L10"/>
    <mergeCell ref="B74:L74"/>
    <mergeCell ref="B36:L36"/>
    <mergeCell ref="B63:L63"/>
    <mergeCell ref="B2:L2"/>
    <mergeCell ref="G55:L55"/>
    <mergeCell ref="C6:L6"/>
    <mergeCell ref="C7:E7"/>
    <mergeCell ref="B17:L17"/>
    <mergeCell ref="B35:L35"/>
    <mergeCell ref="B4:L4"/>
    <mergeCell ref="B26:L26"/>
    <mergeCell ref="C55:E55"/>
    <mergeCell ref="B54:L54"/>
    <mergeCell ref="B46:L46"/>
    <mergeCell ref="C11:E11"/>
    <mergeCell ref="C8:E8"/>
  </mergeCells>
  <conditionalFormatting sqref="F18:L25 F27:L30 F37:L44 F47:L52 F56:L59 F75:L75">
    <cfRule type="expression" dxfId="3" priority="5">
      <formula>F$16=""</formula>
    </cfRule>
  </conditionalFormatting>
  <conditionalFormatting sqref="F72:L72">
    <cfRule type="cellIs" dxfId="2" priority="2" operator="greaterThan">
      <formula>0.5</formula>
    </cfRule>
  </conditionalFormatting>
  <conditionalFormatting sqref="F76:L76">
    <cfRule type="cellIs" dxfId="1" priority="3" operator="lessThan">
      <formula>-0.5</formula>
    </cfRule>
    <cfRule type="cellIs" dxfId="0" priority="4" operator="greaterThan">
      <formula>0.5</formula>
    </cfRule>
  </conditionalFormatting>
  <dataValidations count="5">
    <dataValidation type="list" allowBlank="1" sqref="C7" xr:uid="{00000000-0002-0000-0E00-000000000000}">
      <formula1>INST_LIST</formula1>
      <formula2>0</formula2>
    </dataValidation>
    <dataValidation type="list" allowBlank="1" sqref="H11" xr:uid="{00000000-0002-0000-0E00-000001000000}">
      <formula1>"INDI-bas,Direkta totalt"</formula1>
      <formula2>0</formula2>
    </dataValidation>
    <dataValidation type="list" allowBlank="1" sqref="C27:C30" xr:uid="{00000000-0002-0000-0E00-000002000000}">
      <formula1>DR_KAT</formula1>
      <formula2>0</formula2>
    </dataValidation>
    <dataValidation type="list" sqref="C55" xr:uid="{00000000-0002-0000-0E00-000003000000}">
      <formula1>"Konsultkostnad,Transferering"</formula1>
      <formula2>0</formula2>
    </dataValidation>
    <dataValidation type="whole" errorTitle="Ogiltigt antal år" error="Ange ett heltal mellan 1 och 6." sqref="H8" xr:uid="{00000000-0002-0000-0E00-000004000000}">
      <formula1>1</formula1>
      <formula2>6</formula2>
    </dataValidation>
  </dataValidations>
  <pageMargins left="0.75" right="0.75" top="1" bottom="1" header="0.511811023622047" footer="0.511811023622047"/>
  <pageSetup fitToHeight="0" orientation="landscape" horizontalDpi="300" verticalDpi="3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61"/>
  <sheetViews>
    <sheetView showGridLines="0" zoomScaleNormal="100" workbookViewId="0">
      <selection activeCell="C14" sqref="C14"/>
    </sheetView>
  </sheetViews>
  <sheetFormatPr defaultColWidth="8.6640625" defaultRowHeight="14.4" x14ac:dyDescent="0.3"/>
  <cols>
    <col min="1" max="1" width="2.44140625" customWidth="1"/>
    <col min="2" max="2" width="36" customWidth="1"/>
    <col min="3" max="3" width="21" customWidth="1"/>
    <col min="4" max="4" width="16" customWidth="1"/>
    <col min="5" max="6" width="15" customWidth="1"/>
    <col min="7" max="7" width="13" customWidth="1"/>
    <col min="8" max="8" width="10" customWidth="1"/>
    <col min="9" max="9" width="50" customWidth="1"/>
  </cols>
  <sheetData>
    <row r="1" spans="2:9" ht="27.75" customHeight="1" x14ac:dyDescent="0.3">
      <c r="B1" s="92" t="s">
        <v>101</v>
      </c>
      <c r="C1" s="84"/>
      <c r="D1" s="84"/>
      <c r="E1" s="84"/>
      <c r="F1" s="84"/>
      <c r="G1" s="84"/>
      <c r="H1" s="84"/>
      <c r="I1" s="84"/>
    </row>
    <row r="2" spans="2:9" ht="14.25" customHeight="1" x14ac:dyDescent="0.3">
      <c r="B2" s="95" t="s">
        <v>102</v>
      </c>
      <c r="C2" s="84"/>
      <c r="D2" s="84"/>
      <c r="E2" s="84"/>
      <c r="F2" s="84"/>
      <c r="G2" s="84"/>
      <c r="H2" s="84"/>
      <c r="I2" s="84"/>
    </row>
    <row r="4" spans="2:9" ht="19.5" customHeight="1" x14ac:dyDescent="0.3">
      <c r="B4" s="83" t="s">
        <v>103</v>
      </c>
      <c r="C4" s="84"/>
      <c r="D4" s="84"/>
      <c r="E4" s="84"/>
      <c r="F4" s="84"/>
      <c r="G4" s="84"/>
      <c r="H4" s="84"/>
      <c r="I4" s="84"/>
    </row>
    <row r="5" spans="2:9" ht="14.25" customHeight="1" x14ac:dyDescent="0.3">
      <c r="B5" s="15" t="s">
        <v>104</v>
      </c>
      <c r="C5" s="15" t="s">
        <v>105</v>
      </c>
      <c r="D5" s="15" t="s">
        <v>106</v>
      </c>
      <c r="I5" s="15" t="s">
        <v>18</v>
      </c>
    </row>
    <row r="6" spans="2:9" ht="14.25" customHeight="1" x14ac:dyDescent="0.3">
      <c r="B6" s="16" t="s">
        <v>27</v>
      </c>
      <c r="C6" s="17">
        <f>C7+C8</f>
        <v>0.59859999999999991</v>
      </c>
      <c r="I6" s="18" t="s">
        <v>107</v>
      </c>
    </row>
    <row r="7" spans="2:9" ht="14.25" customHeight="1" x14ac:dyDescent="0.3">
      <c r="B7" s="1" t="s">
        <v>108</v>
      </c>
      <c r="C7" s="19">
        <v>0.58009999999999995</v>
      </c>
    </row>
    <row r="8" spans="2:9" ht="14.25" customHeight="1" x14ac:dyDescent="0.3">
      <c r="B8" s="1" t="s">
        <v>109</v>
      </c>
      <c r="C8" s="19">
        <v>1.8499999999999999E-2</v>
      </c>
    </row>
    <row r="9" spans="2:9" ht="14.25" customHeight="1" x14ac:dyDescent="0.3">
      <c r="B9" s="16" t="s">
        <v>110</v>
      </c>
      <c r="C9" s="86" t="s">
        <v>7</v>
      </c>
      <c r="D9" s="88"/>
    </row>
    <row r="10" spans="2:9" ht="22.5" customHeight="1" x14ac:dyDescent="0.3">
      <c r="B10" s="16" t="s">
        <v>111</v>
      </c>
      <c r="C10" s="17">
        <f>IFERROR(VLOOKUP($C$9,$C$21:$G$22,5,FALSE()),0.2899)</f>
        <v>0.28989999999999999</v>
      </c>
      <c r="I10" s="18" t="s">
        <v>112</v>
      </c>
    </row>
    <row r="11" spans="2:9" ht="14.25" customHeight="1" x14ac:dyDescent="0.3">
      <c r="B11" s="1" t="s">
        <v>113</v>
      </c>
      <c r="C11" s="21">
        <f>IFERROR(VLOOKUP($C$9,$C$21:$G$22,3,FALSE()),0)</f>
        <v>0.1449</v>
      </c>
    </row>
    <row r="12" spans="2:9" ht="14.25" customHeight="1" x14ac:dyDescent="0.3">
      <c r="B12" s="1" t="s">
        <v>114</v>
      </c>
      <c r="C12" s="21">
        <f>IFERROR(VLOOKUP($C$9,$C$21:$G$22,4,FALSE()),0)</f>
        <v>0.14499999999999999</v>
      </c>
    </row>
    <row r="13" spans="2:9" ht="22.5" customHeight="1" x14ac:dyDescent="0.3">
      <c r="B13" s="16" t="s">
        <v>115</v>
      </c>
      <c r="C13" s="22">
        <v>0.03</v>
      </c>
      <c r="I13" s="18" t="s">
        <v>116</v>
      </c>
    </row>
    <row r="14" spans="2:9" ht="14.25" customHeight="1" x14ac:dyDescent="0.3">
      <c r="B14" s="16" t="s">
        <v>117</v>
      </c>
      <c r="C14" s="23">
        <v>2027</v>
      </c>
    </row>
    <row r="15" spans="2:9" ht="14.25" customHeight="1" x14ac:dyDescent="0.3">
      <c r="B15" s="16" t="s">
        <v>118</v>
      </c>
      <c r="C15" s="23">
        <v>5</v>
      </c>
    </row>
    <row r="16" spans="2:9" ht="14.25" customHeight="1" x14ac:dyDescent="0.3">
      <c r="B16" s="16" t="s">
        <v>119</v>
      </c>
      <c r="C16" s="104" t="s">
        <v>120</v>
      </c>
      <c r="D16" s="84"/>
    </row>
    <row r="17" spans="2:9" ht="33.75" customHeight="1" x14ac:dyDescent="0.3">
      <c r="B17" s="16" t="s">
        <v>121</v>
      </c>
      <c r="C17" s="19">
        <v>0.47499999999999998</v>
      </c>
      <c r="I17" s="18" t="s">
        <v>122</v>
      </c>
    </row>
    <row r="19" spans="2:9" ht="19.5" customHeight="1" x14ac:dyDescent="0.3">
      <c r="B19" s="83" t="s">
        <v>123</v>
      </c>
      <c r="C19" s="84"/>
      <c r="D19" s="84"/>
      <c r="E19" s="84"/>
      <c r="F19" s="84"/>
      <c r="G19" s="84"/>
      <c r="H19" s="84"/>
      <c r="I19" s="84"/>
    </row>
    <row r="20" spans="2:9" ht="14.25" customHeight="1" x14ac:dyDescent="0.3">
      <c r="B20" s="24" t="s">
        <v>124</v>
      </c>
      <c r="C20" s="106" t="s">
        <v>125</v>
      </c>
      <c r="D20" s="84"/>
      <c r="E20" s="25" t="s">
        <v>126</v>
      </c>
      <c r="F20" s="25" t="s">
        <v>127</v>
      </c>
      <c r="G20" s="25" t="s">
        <v>128</v>
      </c>
    </row>
    <row r="21" spans="2:9" ht="14.25" customHeight="1" x14ac:dyDescent="0.3">
      <c r="B21" s="26" t="s">
        <v>129</v>
      </c>
      <c r="C21" s="103" t="s">
        <v>7</v>
      </c>
      <c r="D21" s="84"/>
      <c r="E21" s="27">
        <v>0.1449</v>
      </c>
      <c r="F21" s="27">
        <v>0.14499999999999999</v>
      </c>
      <c r="G21" s="27">
        <f>E21+F21</f>
        <v>0.28989999999999999</v>
      </c>
    </row>
    <row r="22" spans="2:9" ht="14.25" customHeight="1" x14ac:dyDescent="0.3">
      <c r="B22" s="28" t="s">
        <v>130</v>
      </c>
      <c r="C22" s="105" t="s">
        <v>131</v>
      </c>
      <c r="D22" s="84"/>
      <c r="E22" s="29">
        <v>0.14510000000000001</v>
      </c>
      <c r="F22" s="29">
        <v>5.62E-2</v>
      </c>
      <c r="G22" s="30">
        <f>E22+F22</f>
        <v>0.20130000000000001</v>
      </c>
    </row>
    <row r="25" spans="2:9" ht="19.5" customHeight="1" x14ac:dyDescent="0.3">
      <c r="B25" s="83" t="s">
        <v>132</v>
      </c>
      <c r="C25" s="84"/>
      <c r="D25" s="84"/>
      <c r="E25" s="84"/>
      <c r="F25" s="84"/>
      <c r="G25" s="84"/>
      <c r="H25" s="84"/>
      <c r="I25" s="84"/>
    </row>
    <row r="26" spans="2:9" ht="27.75" customHeight="1" x14ac:dyDescent="0.3">
      <c r="B26" s="31" t="s">
        <v>133</v>
      </c>
      <c r="C26" s="31" t="s">
        <v>12</v>
      </c>
      <c r="D26" s="32" t="s">
        <v>134</v>
      </c>
      <c r="E26" s="32" t="s">
        <v>13</v>
      </c>
      <c r="F26" s="32" t="s">
        <v>135</v>
      </c>
      <c r="G26" s="32" t="s">
        <v>136</v>
      </c>
      <c r="H26" s="32" t="s">
        <v>137</v>
      </c>
      <c r="I26" s="31" t="s">
        <v>18</v>
      </c>
    </row>
    <row r="27" spans="2:9" ht="42" customHeight="1" x14ac:dyDescent="0.3">
      <c r="B27" s="33" t="s">
        <v>79</v>
      </c>
      <c r="C27" s="28" t="s">
        <v>138</v>
      </c>
      <c r="D27" s="34">
        <v>0.28989999999999999</v>
      </c>
      <c r="E27" s="35" t="s">
        <v>139</v>
      </c>
      <c r="F27" s="36">
        <v>0</v>
      </c>
      <c r="G27" s="37">
        <v>0</v>
      </c>
      <c r="H27" s="38">
        <v>6</v>
      </c>
      <c r="I27" s="39" t="s">
        <v>140</v>
      </c>
    </row>
    <row r="28" spans="2:9" ht="42" customHeight="1" x14ac:dyDescent="0.3">
      <c r="B28" s="33" t="s">
        <v>78</v>
      </c>
      <c r="C28" s="28" t="s">
        <v>138</v>
      </c>
      <c r="D28" s="34">
        <v>0.28989999999999999</v>
      </c>
      <c r="E28" s="35" t="s">
        <v>139</v>
      </c>
      <c r="F28" s="36">
        <v>0</v>
      </c>
      <c r="G28" s="37">
        <v>0</v>
      </c>
      <c r="H28" s="38">
        <v>6</v>
      </c>
      <c r="I28" s="39" t="s">
        <v>141</v>
      </c>
    </row>
    <row r="29" spans="2:9" ht="42" customHeight="1" x14ac:dyDescent="0.3">
      <c r="B29" s="33" t="s">
        <v>80</v>
      </c>
      <c r="C29" s="28" t="s">
        <v>138</v>
      </c>
      <c r="D29" s="34">
        <v>0.28989999999999999</v>
      </c>
      <c r="E29" s="35" t="s">
        <v>139</v>
      </c>
      <c r="F29" s="36">
        <v>0</v>
      </c>
      <c r="G29" s="37">
        <v>0</v>
      </c>
      <c r="H29" s="38">
        <v>4</v>
      </c>
      <c r="I29" s="39" t="s">
        <v>142</v>
      </c>
    </row>
    <row r="30" spans="2:9" ht="42" customHeight="1" x14ac:dyDescent="0.3">
      <c r="B30" s="33" t="s">
        <v>81</v>
      </c>
      <c r="C30" s="28" t="s">
        <v>138</v>
      </c>
      <c r="D30" s="34">
        <v>0.28989999999999999</v>
      </c>
      <c r="E30" s="35" t="s">
        <v>139</v>
      </c>
      <c r="F30" s="36">
        <v>0</v>
      </c>
      <c r="G30" s="37">
        <v>0</v>
      </c>
      <c r="H30" s="38">
        <v>5</v>
      </c>
      <c r="I30" s="39" t="s">
        <v>143</v>
      </c>
    </row>
    <row r="31" spans="2:9" ht="42" customHeight="1" x14ac:dyDescent="0.3">
      <c r="B31" s="33" t="s">
        <v>82</v>
      </c>
      <c r="C31" s="28" t="s">
        <v>144</v>
      </c>
      <c r="D31" s="34">
        <v>0.15</v>
      </c>
      <c r="E31" s="35" t="s">
        <v>139</v>
      </c>
      <c r="F31" s="36">
        <v>0</v>
      </c>
      <c r="G31" s="37">
        <v>0</v>
      </c>
      <c r="H31" s="38">
        <v>6</v>
      </c>
      <c r="I31" s="39" t="s">
        <v>145</v>
      </c>
    </row>
    <row r="32" spans="2:9" ht="42" customHeight="1" x14ac:dyDescent="0.3">
      <c r="B32" s="33" t="s">
        <v>0</v>
      </c>
      <c r="C32" s="28" t="s">
        <v>144</v>
      </c>
      <c r="D32" s="34">
        <v>0.28989999999999999</v>
      </c>
      <c r="E32" s="35" t="s">
        <v>139</v>
      </c>
      <c r="F32" s="36">
        <v>0</v>
      </c>
      <c r="G32" s="37">
        <v>0</v>
      </c>
      <c r="H32" s="38">
        <v>6</v>
      </c>
      <c r="I32" s="39" t="s">
        <v>146</v>
      </c>
    </row>
    <row r="33" spans="2:9" ht="42" customHeight="1" x14ac:dyDescent="0.3">
      <c r="B33" s="33" t="s">
        <v>84</v>
      </c>
      <c r="C33" s="28" t="s">
        <v>144</v>
      </c>
      <c r="D33" s="34">
        <v>0.28989999999999999</v>
      </c>
      <c r="E33" s="35" t="s">
        <v>139</v>
      </c>
      <c r="F33" s="36">
        <v>0</v>
      </c>
      <c r="G33" s="37">
        <v>0</v>
      </c>
      <c r="H33" s="38">
        <v>5</v>
      </c>
      <c r="I33" s="39" t="s">
        <v>147</v>
      </c>
    </row>
    <row r="34" spans="2:9" ht="42" customHeight="1" x14ac:dyDescent="0.3">
      <c r="B34" s="33" t="s">
        <v>85</v>
      </c>
      <c r="C34" s="28" t="s">
        <v>138</v>
      </c>
      <c r="D34" s="34">
        <v>0.28989999999999999</v>
      </c>
      <c r="E34" s="35" t="s">
        <v>139</v>
      </c>
      <c r="F34" s="36">
        <v>0</v>
      </c>
      <c r="G34" s="37">
        <v>0</v>
      </c>
      <c r="H34" s="38">
        <v>3</v>
      </c>
      <c r="I34" s="39" t="s">
        <v>148</v>
      </c>
    </row>
    <row r="35" spans="2:9" ht="42" customHeight="1" x14ac:dyDescent="0.3">
      <c r="B35" s="33" t="s">
        <v>149</v>
      </c>
      <c r="C35" s="28" t="s">
        <v>138</v>
      </c>
      <c r="D35" s="34">
        <v>0.28989999999999999</v>
      </c>
      <c r="E35" s="35" t="s">
        <v>139</v>
      </c>
      <c r="F35" s="36">
        <v>0</v>
      </c>
      <c r="G35" s="37">
        <v>0</v>
      </c>
      <c r="H35" s="38">
        <v>3</v>
      </c>
      <c r="I35" s="39" t="s">
        <v>150</v>
      </c>
    </row>
    <row r="36" spans="2:9" ht="42" customHeight="1" x14ac:dyDescent="0.3">
      <c r="B36" s="33" t="s">
        <v>87</v>
      </c>
      <c r="C36" s="28" t="s">
        <v>151</v>
      </c>
      <c r="D36" s="34">
        <v>0.18079999999999999</v>
      </c>
      <c r="E36" s="35" t="s">
        <v>139</v>
      </c>
      <c r="F36" s="36">
        <v>0</v>
      </c>
      <c r="G36" s="37">
        <v>0</v>
      </c>
      <c r="H36" s="38">
        <v>3</v>
      </c>
      <c r="I36" s="39" t="s">
        <v>152</v>
      </c>
    </row>
    <row r="37" spans="2:9" ht="42" customHeight="1" x14ac:dyDescent="0.3">
      <c r="B37" s="33" t="s">
        <v>88</v>
      </c>
      <c r="C37" s="28" t="s">
        <v>153</v>
      </c>
      <c r="D37" s="34">
        <v>0.05</v>
      </c>
      <c r="E37" s="35" t="s">
        <v>139</v>
      </c>
      <c r="F37" s="36">
        <v>0</v>
      </c>
      <c r="G37" s="37">
        <v>0</v>
      </c>
      <c r="H37" s="38">
        <v>3</v>
      </c>
      <c r="I37" s="39" t="s">
        <v>154</v>
      </c>
    </row>
    <row r="38" spans="2:9" ht="63.75" customHeight="1" x14ac:dyDescent="0.3">
      <c r="B38" s="33" t="s">
        <v>155</v>
      </c>
      <c r="C38" s="28" t="s">
        <v>144</v>
      </c>
      <c r="D38" s="34">
        <v>0</v>
      </c>
      <c r="E38" s="35" t="s">
        <v>139</v>
      </c>
      <c r="F38" s="36">
        <v>0</v>
      </c>
      <c r="G38" s="37">
        <v>0</v>
      </c>
      <c r="H38" s="38">
        <v>3</v>
      </c>
      <c r="I38" s="39" t="s">
        <v>156</v>
      </c>
    </row>
    <row r="39" spans="2:9" ht="19.5" customHeight="1" x14ac:dyDescent="0.3">
      <c r="B39" s="83" t="s">
        <v>157</v>
      </c>
      <c r="C39" s="84"/>
      <c r="D39" s="84"/>
      <c r="E39" s="84"/>
      <c r="F39" s="84"/>
      <c r="G39" s="84"/>
      <c r="H39" s="84"/>
      <c r="I39" s="84"/>
    </row>
    <row r="40" spans="2:9" ht="14.25" customHeight="1" x14ac:dyDescent="0.3">
      <c r="B40" s="15" t="s">
        <v>158</v>
      </c>
      <c r="C40" s="25" t="s">
        <v>159</v>
      </c>
      <c r="I40" s="15" t="s">
        <v>18</v>
      </c>
    </row>
    <row r="41" spans="2:9" ht="14.25" customHeight="1" x14ac:dyDescent="0.3">
      <c r="B41" s="28" t="s">
        <v>160</v>
      </c>
      <c r="C41" s="40" t="s">
        <v>161</v>
      </c>
      <c r="I41" s="41" t="s">
        <v>162</v>
      </c>
    </row>
    <row r="42" spans="2:9" ht="14.25" customHeight="1" x14ac:dyDescent="0.3">
      <c r="B42" s="28" t="s">
        <v>163</v>
      </c>
      <c r="C42" s="40" t="s">
        <v>164</v>
      </c>
      <c r="I42" s="41" t="s">
        <v>165</v>
      </c>
    </row>
    <row r="43" spans="2:9" ht="14.25" customHeight="1" x14ac:dyDescent="0.3">
      <c r="B43" s="28" t="s">
        <v>41</v>
      </c>
      <c r="C43" s="40" t="s">
        <v>166</v>
      </c>
      <c r="I43" s="41" t="s">
        <v>167</v>
      </c>
    </row>
    <row r="44" spans="2:9" ht="14.25" customHeight="1" x14ac:dyDescent="0.3">
      <c r="B44" s="28" t="s">
        <v>168</v>
      </c>
      <c r="C44" s="40" t="s">
        <v>169</v>
      </c>
      <c r="I44" s="41" t="s">
        <v>170</v>
      </c>
    </row>
    <row r="45" spans="2:9" ht="14.25" customHeight="1" x14ac:dyDescent="0.3">
      <c r="B45" s="28" t="s">
        <v>171</v>
      </c>
      <c r="C45" s="40" t="s">
        <v>172</v>
      </c>
      <c r="I45" s="41" t="s">
        <v>173</v>
      </c>
    </row>
    <row r="46" spans="2:9" ht="14.25" customHeight="1" x14ac:dyDescent="0.3">
      <c r="B46" s="28" t="s">
        <v>174</v>
      </c>
      <c r="C46" s="40" t="s">
        <v>175</v>
      </c>
      <c r="I46" s="41" t="s">
        <v>167</v>
      </c>
    </row>
    <row r="47" spans="2:9" ht="14.25" customHeight="1" x14ac:dyDescent="0.3">
      <c r="B47" s="28" t="s">
        <v>176</v>
      </c>
      <c r="C47" s="40" t="s">
        <v>177</v>
      </c>
      <c r="I47" s="41" t="s">
        <v>167</v>
      </c>
    </row>
    <row r="49" spans="2:9" ht="19.5" customHeight="1" x14ac:dyDescent="0.3">
      <c r="B49" s="83" t="s">
        <v>178</v>
      </c>
      <c r="C49" s="84"/>
      <c r="D49" s="84"/>
      <c r="E49" s="84"/>
      <c r="F49" s="84"/>
      <c r="G49" s="84"/>
      <c r="H49" s="84"/>
      <c r="I49" s="84"/>
    </row>
    <row r="50" spans="2:9" ht="14.25" customHeight="1" x14ac:dyDescent="0.3">
      <c r="B50" s="42" t="s">
        <v>179</v>
      </c>
      <c r="C50" s="105" t="s">
        <v>180</v>
      </c>
      <c r="D50" s="84"/>
      <c r="E50" s="84"/>
      <c r="F50" s="84"/>
      <c r="G50" s="84"/>
      <c r="H50" s="84"/>
      <c r="I50" s="84"/>
    </row>
    <row r="51" spans="2:9" ht="14.25" customHeight="1" x14ac:dyDescent="0.3">
      <c r="B51" s="43" t="s">
        <v>179</v>
      </c>
      <c r="C51" s="105" t="s">
        <v>181</v>
      </c>
      <c r="D51" s="84"/>
      <c r="E51" s="84"/>
      <c r="F51" s="84"/>
      <c r="G51" s="84"/>
      <c r="H51" s="84"/>
      <c r="I51" s="84"/>
    </row>
    <row r="52" spans="2:9" ht="14.25" customHeight="1" x14ac:dyDescent="0.3">
      <c r="B52" s="44" t="s">
        <v>179</v>
      </c>
      <c r="C52" s="105" t="s">
        <v>182</v>
      </c>
      <c r="D52" s="84"/>
      <c r="E52" s="84"/>
      <c r="F52" s="84"/>
      <c r="G52" s="84"/>
      <c r="H52" s="84"/>
      <c r="I52" s="84"/>
    </row>
    <row r="53" spans="2:9" ht="14.25" customHeight="1" x14ac:dyDescent="0.3">
      <c r="B53" s="45" t="s">
        <v>179</v>
      </c>
      <c r="C53" s="105" t="s">
        <v>183</v>
      </c>
      <c r="D53" s="84"/>
      <c r="E53" s="84"/>
      <c r="F53" s="84"/>
      <c r="G53" s="84"/>
      <c r="H53" s="84"/>
      <c r="I53" s="84"/>
    </row>
    <row r="55" spans="2:9" ht="19.5" customHeight="1" x14ac:dyDescent="0.3">
      <c r="B55" s="83" t="s">
        <v>184</v>
      </c>
      <c r="C55" s="84"/>
      <c r="D55" s="84"/>
      <c r="E55" s="84"/>
      <c r="F55" s="84"/>
      <c r="G55" s="84"/>
      <c r="H55" s="84"/>
      <c r="I55" s="84"/>
    </row>
    <row r="56" spans="2:9" ht="22.5" customHeight="1" x14ac:dyDescent="0.3">
      <c r="B56" s="15" t="s">
        <v>185</v>
      </c>
      <c r="C56" s="25" t="s">
        <v>186</v>
      </c>
      <c r="D56" s="25" t="s">
        <v>187</v>
      </c>
      <c r="E56" s="25" t="s">
        <v>188</v>
      </c>
      <c r="I56" s="18" t="s">
        <v>189</v>
      </c>
    </row>
    <row r="57" spans="2:9" ht="14.25" customHeight="1" x14ac:dyDescent="0.3">
      <c r="B57" s="28" t="s">
        <v>190</v>
      </c>
      <c r="C57" s="36">
        <v>32100</v>
      </c>
      <c r="D57" s="36">
        <v>34800</v>
      </c>
      <c r="E57" s="36">
        <v>37200</v>
      </c>
    </row>
    <row r="58" spans="2:9" ht="14.25" customHeight="1" x14ac:dyDescent="0.3">
      <c r="B58" s="28" t="s">
        <v>191</v>
      </c>
      <c r="C58" s="36">
        <v>32600</v>
      </c>
      <c r="D58" s="36">
        <v>35300</v>
      </c>
      <c r="E58" s="36">
        <v>37700</v>
      </c>
    </row>
    <row r="59" spans="2:9" ht="14.25" customHeight="1" x14ac:dyDescent="0.3">
      <c r="B59" s="28" t="s">
        <v>192</v>
      </c>
      <c r="C59" s="36">
        <v>34300</v>
      </c>
      <c r="D59" s="36">
        <v>37000</v>
      </c>
      <c r="E59" s="36">
        <v>39400</v>
      </c>
    </row>
    <row r="60" spans="2:9" ht="14.25" customHeight="1" x14ac:dyDescent="0.3">
      <c r="B60" s="28" t="s">
        <v>193</v>
      </c>
      <c r="C60" s="36">
        <v>34700</v>
      </c>
      <c r="D60" s="36">
        <v>37400</v>
      </c>
      <c r="E60" s="36">
        <v>39800</v>
      </c>
    </row>
    <row r="61" spans="2:9" ht="14.25" customHeight="1" x14ac:dyDescent="0.3">
      <c r="B61" s="46" t="s">
        <v>194</v>
      </c>
      <c r="C61" s="47">
        <v>36000</v>
      </c>
      <c r="D61" s="47">
        <v>38700</v>
      </c>
      <c r="E61" s="47">
        <v>41100</v>
      </c>
    </row>
  </sheetData>
  <sheetProtection sheet="1" formatCells="0" formatColumns="0" formatRows="0" insertHyperlinks="0" sort="0" autoFilter="0"/>
  <mergeCells count="17">
    <mergeCell ref="B1:I1"/>
    <mergeCell ref="B2:I2"/>
    <mergeCell ref="B19:I19"/>
    <mergeCell ref="C22:D22"/>
    <mergeCell ref="C9:D9"/>
    <mergeCell ref="B4:I4"/>
    <mergeCell ref="C20:D20"/>
    <mergeCell ref="C21:D21"/>
    <mergeCell ref="C16:D16"/>
    <mergeCell ref="B39:I39"/>
    <mergeCell ref="B25:I25"/>
    <mergeCell ref="B55:I55"/>
    <mergeCell ref="C51:I51"/>
    <mergeCell ref="B49:I49"/>
    <mergeCell ref="C50:I50"/>
    <mergeCell ref="C53:I53"/>
    <mergeCell ref="C52:I52"/>
  </mergeCells>
  <dataValidations count="2">
    <dataValidation type="list" allowBlank="1" sqref="C9" xr:uid="{00000000-0002-0000-0100-000000000000}">
      <formula1>$C$21:$C$22</formula1>
      <formula2>0</formula2>
    </dataValidation>
    <dataValidation type="list" allowBlank="1" sqref="E27:E37" xr:uid="{00000000-0002-0000-0100-000001000000}">
      <formula1>"INDI-bas,Direkta totalt"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6F00"/>
    <pageSetUpPr fitToPage="1"/>
  </sheetPr>
  <dimension ref="A1:L78"/>
  <sheetViews>
    <sheetView tabSelected="1" topLeftCell="A11" zoomScaleNormal="100" workbookViewId="0"/>
  </sheetViews>
  <sheetFormatPr defaultColWidth="8.6640625" defaultRowHeight="14.4" x14ac:dyDescent="0.3"/>
  <cols>
    <col min="1" max="1" width="2.44140625" customWidth="1"/>
    <col min="2" max="2" width="38" customWidth="1"/>
    <col min="3" max="3" width="13" customWidth="1"/>
    <col min="4" max="4" width="8" customWidth="1"/>
    <col min="5" max="5" width="9" customWidth="1"/>
    <col min="6" max="6" width="23.44140625" customWidth="1"/>
    <col min="7" max="8" width="14.33203125" customWidth="1"/>
    <col min="9" max="10" width="12" customWidth="1"/>
    <col min="11" max="11" width="14" customWidth="1"/>
    <col min="12" max="12" width="13.77734375" bestFit="1" customWidth="1"/>
  </cols>
  <sheetData>
    <row r="1" spans="1:12" ht="27.75" customHeight="1" x14ac:dyDescent="0.3">
      <c r="A1" s="48" t="s">
        <v>239</v>
      </c>
      <c r="B1" s="92" t="s">
        <v>240</v>
      </c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ht="14.25" customHeight="1" x14ac:dyDescent="0.3">
      <c r="B2" s="95" t="s">
        <v>241</v>
      </c>
      <c r="C2" s="84"/>
      <c r="D2" s="84"/>
      <c r="E2" s="84"/>
      <c r="F2" s="84"/>
      <c r="G2" s="84"/>
      <c r="H2" s="84"/>
      <c r="I2" s="84"/>
      <c r="J2" s="84"/>
      <c r="K2" s="84"/>
      <c r="L2" s="84"/>
    </row>
    <row r="4" spans="1:12" ht="19.5" customHeight="1" x14ac:dyDescent="0.3">
      <c r="B4" s="83" t="s">
        <v>3</v>
      </c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2" ht="14.25" customHeight="1" x14ac:dyDescent="0.3">
      <c r="B5" s="16" t="s">
        <v>4</v>
      </c>
      <c r="C5" s="90" t="s">
        <v>242</v>
      </c>
      <c r="D5" s="91"/>
      <c r="E5" s="91"/>
      <c r="F5" s="91"/>
      <c r="G5" s="91"/>
      <c r="H5" s="91"/>
      <c r="I5" s="91"/>
      <c r="J5" s="91"/>
      <c r="K5" s="91"/>
      <c r="L5" s="91"/>
    </row>
    <row r="6" spans="1:12" ht="14.25" customHeight="1" x14ac:dyDescent="0.3">
      <c r="B6" s="16" t="s">
        <v>5</v>
      </c>
      <c r="C6" s="90" t="s">
        <v>243</v>
      </c>
      <c r="D6" s="91"/>
      <c r="E6" s="91"/>
      <c r="F6" s="91"/>
      <c r="G6" s="91"/>
      <c r="H6" s="91"/>
      <c r="I6" s="91"/>
      <c r="J6" s="91"/>
      <c r="K6" s="91"/>
      <c r="L6" s="91"/>
    </row>
    <row r="7" spans="1:12" ht="14.25" customHeight="1" x14ac:dyDescent="0.3">
      <c r="B7" s="16" t="s">
        <v>6</v>
      </c>
      <c r="C7" s="90" t="s">
        <v>7</v>
      </c>
      <c r="D7" s="91"/>
      <c r="E7" s="91"/>
      <c r="F7" s="49" t="s">
        <v>8</v>
      </c>
      <c r="H7" s="38">
        <v>2027</v>
      </c>
    </row>
    <row r="8" spans="1:12" ht="14.25" customHeight="1" x14ac:dyDescent="0.3">
      <c r="B8" s="16" t="s">
        <v>9</v>
      </c>
      <c r="C8" s="90"/>
      <c r="D8" s="91"/>
      <c r="E8" s="91"/>
      <c r="F8" s="49" t="s">
        <v>10</v>
      </c>
      <c r="H8" s="38">
        <v>3</v>
      </c>
    </row>
    <row r="10" spans="1:12" ht="19.5" customHeight="1" x14ac:dyDescent="0.3">
      <c r="B10" s="83" t="s">
        <v>11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</row>
    <row r="11" spans="1:12" ht="14.25" customHeight="1" x14ac:dyDescent="0.3">
      <c r="B11" s="16" t="s">
        <v>12</v>
      </c>
      <c r="C11" s="89" t="s">
        <v>138</v>
      </c>
      <c r="D11" s="84"/>
      <c r="E11" s="84"/>
      <c r="F11" s="49" t="s">
        <v>13</v>
      </c>
      <c r="H11" s="89" t="s">
        <v>139</v>
      </c>
      <c r="I11" s="84"/>
      <c r="J11" s="84"/>
      <c r="K11" s="84"/>
      <c r="L11" s="84"/>
    </row>
    <row r="12" spans="1:12" ht="14.25" customHeight="1" x14ac:dyDescent="0.3">
      <c r="B12" s="16" t="s">
        <v>14</v>
      </c>
      <c r="C12" s="50">
        <v>0.28989999999999999</v>
      </c>
      <c r="F12" s="49" t="s">
        <v>15</v>
      </c>
      <c r="H12" s="51">
        <v>0</v>
      </c>
    </row>
    <row r="13" spans="1:12" ht="14.25" customHeight="1" x14ac:dyDescent="0.3">
      <c r="B13" s="16" t="s">
        <v>16</v>
      </c>
      <c r="C13" s="52">
        <v>0</v>
      </c>
      <c r="F13" s="49" t="s">
        <v>17</v>
      </c>
      <c r="H13" s="53">
        <v>6</v>
      </c>
    </row>
    <row r="14" spans="1:12" ht="45.75" customHeight="1" x14ac:dyDescent="0.3">
      <c r="B14" s="54" t="s">
        <v>18</v>
      </c>
      <c r="C14" s="93" t="s">
        <v>244</v>
      </c>
      <c r="D14" s="84"/>
      <c r="E14" s="84"/>
      <c r="F14" s="84"/>
      <c r="G14" s="84"/>
      <c r="H14" s="84"/>
      <c r="I14" s="84"/>
      <c r="J14" s="84"/>
      <c r="K14" s="84"/>
      <c r="L14" s="84"/>
    </row>
    <row r="16" spans="1:12" ht="14.25" customHeight="1" x14ac:dyDescent="0.3">
      <c r="B16" s="55" t="s">
        <v>19</v>
      </c>
      <c r="C16" s="56" t="s">
        <v>20</v>
      </c>
      <c r="D16" s="56" t="s">
        <v>21</v>
      </c>
      <c r="E16" s="56" t="s">
        <v>22</v>
      </c>
      <c r="F16" s="57">
        <f>IF(1&lt;=$H$8,$H$7+0,"")</f>
        <v>2027</v>
      </c>
      <c r="G16" s="57">
        <f>IF(2&lt;=$H$8,$H$7+1,"")</f>
        <v>2028</v>
      </c>
      <c r="H16" s="57">
        <f>IF(3&lt;=$H$8,$H$7+2,"")</f>
        <v>2029</v>
      </c>
      <c r="I16" s="57" t="str">
        <f>IF(4&lt;=$H$8,$H$7+3,"")</f>
        <v/>
      </c>
      <c r="J16" s="57" t="str">
        <f>IF(5&lt;=$H$8,$H$7+4,"")</f>
        <v/>
      </c>
      <c r="K16" s="57" t="str">
        <f>IF(6&lt;=$H$8,$H$7+5,"")</f>
        <v/>
      </c>
      <c r="L16" s="56" t="s">
        <v>23</v>
      </c>
    </row>
    <row r="17" spans="2:12" ht="14.25" customHeight="1" x14ac:dyDescent="0.3">
      <c r="B17" s="85" t="s">
        <v>24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</row>
    <row r="18" spans="2:12" ht="14.25" customHeight="1" x14ac:dyDescent="0.3">
      <c r="B18" s="20" t="s">
        <v>245</v>
      </c>
      <c r="C18" s="58">
        <v>70000</v>
      </c>
      <c r="D18" s="37">
        <v>0.2</v>
      </c>
      <c r="E18" s="38">
        <v>4</v>
      </c>
      <c r="F18" s="8">
        <f t="shared" ref="F18:F25" si="0">IF(1&lt;=$H$8,IF($H$12=0,$C18,MIN($C18,$H$12))*IF($E18="",12,$E18)*$D18*(1+SAL_IDX)^0,0)</f>
        <v>56000</v>
      </c>
      <c r="G18" s="8">
        <f t="shared" ref="G18:G25" si="1">IF(2&lt;=$H$8,IF($H$12=0,$C18,MIN($C18,$H$12))*IF($E18="",12,$E18)*$D18*(1+SAL_IDX)^1,0)</f>
        <v>57680</v>
      </c>
      <c r="H18" s="8">
        <f t="shared" ref="H18:H25" si="2">IF(3&lt;=$H$8,IF($H$12=0,$C18,MIN($C18,$H$12))*IF($E18="",12,$E18)*$D18*(1+SAL_IDX)^2,0)</f>
        <v>59410.399999999994</v>
      </c>
      <c r="I18" s="8">
        <f t="shared" ref="I18:I25" si="3">IF(4&lt;=$H$8,IF($H$12=0,$C18,MIN($C18,$H$12))*IF($E18="",12,$E18)*$D18*(1+SAL_IDX)^3,0)</f>
        <v>0</v>
      </c>
      <c r="J18" s="8">
        <f t="shared" ref="J18:J25" si="4">IF(5&lt;=$H$8,IF($H$12=0,$C18,MIN($C18,$H$12))*IF($E18="",12,$E18)*$D18*(1+SAL_IDX)^4,0)</f>
        <v>0</v>
      </c>
      <c r="K18" s="8">
        <f t="shared" ref="K18:K25" si="5">IF(6&lt;=$H$8,IF($H$12=0,$C18,MIN($C18,$H$12))*IF($E18="",12,$E18)*$D18*(1+SAL_IDX)^5,0)</f>
        <v>0</v>
      </c>
      <c r="L18" s="8">
        <f t="shared" ref="L18:L25" si="6">SUM(F18:K18)</f>
        <v>173090.4</v>
      </c>
    </row>
    <row r="19" spans="2:12" ht="14.25" customHeight="1" x14ac:dyDescent="0.3">
      <c r="B19" s="20" t="s">
        <v>246</v>
      </c>
      <c r="C19" s="58">
        <v>42000</v>
      </c>
      <c r="D19" s="37">
        <v>1</v>
      </c>
      <c r="E19" s="38">
        <v>12</v>
      </c>
      <c r="F19" s="8">
        <f t="shared" si="0"/>
        <v>504000</v>
      </c>
      <c r="G19" s="8">
        <f t="shared" si="1"/>
        <v>519120</v>
      </c>
      <c r="H19" s="8">
        <f t="shared" si="2"/>
        <v>534693.6</v>
      </c>
      <c r="I19" s="8">
        <f t="shared" si="3"/>
        <v>0</v>
      </c>
      <c r="J19" s="8">
        <f t="shared" si="4"/>
        <v>0</v>
      </c>
      <c r="K19" s="8">
        <f t="shared" si="5"/>
        <v>0</v>
      </c>
      <c r="L19" s="8">
        <f t="shared" si="6"/>
        <v>1557813.6</v>
      </c>
    </row>
    <row r="20" spans="2:12" ht="14.25" customHeight="1" x14ac:dyDescent="0.3">
      <c r="B20" s="20" t="s">
        <v>247</v>
      </c>
      <c r="C20" s="58">
        <v>35000</v>
      </c>
      <c r="D20" s="37">
        <v>0.5</v>
      </c>
      <c r="E20" s="38">
        <v>12</v>
      </c>
      <c r="F20" s="8">
        <f t="shared" si="0"/>
        <v>210000</v>
      </c>
      <c r="G20" s="8">
        <f t="shared" si="1"/>
        <v>216300</v>
      </c>
      <c r="H20" s="8">
        <f t="shared" si="2"/>
        <v>222789</v>
      </c>
      <c r="I20" s="8">
        <f t="shared" si="3"/>
        <v>0</v>
      </c>
      <c r="J20" s="8">
        <f t="shared" si="4"/>
        <v>0</v>
      </c>
      <c r="K20" s="8">
        <f t="shared" si="5"/>
        <v>0</v>
      </c>
      <c r="L20" s="8">
        <f t="shared" si="6"/>
        <v>649089</v>
      </c>
    </row>
    <row r="21" spans="2:12" ht="14.25" customHeight="1" x14ac:dyDescent="0.3">
      <c r="B21" s="20"/>
      <c r="C21" s="58"/>
      <c r="D21" s="37"/>
      <c r="E21" s="38">
        <v>12</v>
      </c>
      <c r="F21" s="8">
        <f t="shared" si="0"/>
        <v>0</v>
      </c>
      <c r="G21" s="8">
        <f t="shared" si="1"/>
        <v>0</v>
      </c>
      <c r="H21" s="8">
        <f t="shared" si="2"/>
        <v>0</v>
      </c>
      <c r="I21" s="8">
        <f t="shared" si="3"/>
        <v>0</v>
      </c>
      <c r="J21" s="8">
        <f t="shared" si="4"/>
        <v>0</v>
      </c>
      <c r="K21" s="8">
        <f t="shared" si="5"/>
        <v>0</v>
      </c>
      <c r="L21" s="8">
        <f t="shared" si="6"/>
        <v>0</v>
      </c>
    </row>
    <row r="22" spans="2:12" ht="14.25" customHeight="1" x14ac:dyDescent="0.3">
      <c r="B22" s="20"/>
      <c r="C22" s="58"/>
      <c r="D22" s="37"/>
      <c r="E22" s="38">
        <v>12</v>
      </c>
      <c r="F22" s="8">
        <f t="shared" si="0"/>
        <v>0</v>
      </c>
      <c r="G22" s="8">
        <f t="shared" si="1"/>
        <v>0</v>
      </c>
      <c r="H22" s="8">
        <f t="shared" si="2"/>
        <v>0</v>
      </c>
      <c r="I22" s="8">
        <f t="shared" si="3"/>
        <v>0</v>
      </c>
      <c r="J22" s="8">
        <f t="shared" si="4"/>
        <v>0</v>
      </c>
      <c r="K22" s="8">
        <f t="shared" si="5"/>
        <v>0</v>
      </c>
      <c r="L22" s="8">
        <f t="shared" si="6"/>
        <v>0</v>
      </c>
    </row>
    <row r="23" spans="2:12" ht="14.25" customHeight="1" x14ac:dyDescent="0.3">
      <c r="B23" s="20"/>
      <c r="C23" s="58"/>
      <c r="D23" s="37"/>
      <c r="E23" s="38">
        <v>12</v>
      </c>
      <c r="F23" s="8">
        <f t="shared" si="0"/>
        <v>0</v>
      </c>
      <c r="G23" s="8">
        <f t="shared" si="1"/>
        <v>0</v>
      </c>
      <c r="H23" s="8">
        <f t="shared" si="2"/>
        <v>0</v>
      </c>
      <c r="I23" s="8">
        <f t="shared" si="3"/>
        <v>0</v>
      </c>
      <c r="J23" s="8">
        <f t="shared" si="4"/>
        <v>0</v>
      </c>
      <c r="K23" s="8">
        <f t="shared" si="5"/>
        <v>0</v>
      </c>
      <c r="L23" s="8">
        <f t="shared" si="6"/>
        <v>0</v>
      </c>
    </row>
    <row r="24" spans="2:12" ht="14.25" customHeight="1" x14ac:dyDescent="0.3">
      <c r="B24" s="20"/>
      <c r="C24" s="58"/>
      <c r="D24" s="37"/>
      <c r="E24" s="38">
        <v>12</v>
      </c>
      <c r="F24" s="8">
        <f t="shared" si="0"/>
        <v>0</v>
      </c>
      <c r="G24" s="8">
        <f t="shared" si="1"/>
        <v>0</v>
      </c>
      <c r="H24" s="8">
        <f t="shared" si="2"/>
        <v>0</v>
      </c>
      <c r="I24" s="8">
        <f t="shared" si="3"/>
        <v>0</v>
      </c>
      <c r="J24" s="8">
        <f t="shared" si="4"/>
        <v>0</v>
      </c>
      <c r="K24" s="8">
        <f t="shared" si="5"/>
        <v>0</v>
      </c>
      <c r="L24" s="8">
        <f t="shared" si="6"/>
        <v>0</v>
      </c>
    </row>
    <row r="25" spans="2:12" ht="14.25" customHeight="1" x14ac:dyDescent="0.3">
      <c r="B25" s="20"/>
      <c r="C25" s="58"/>
      <c r="D25" s="37"/>
      <c r="E25" s="38">
        <v>12</v>
      </c>
      <c r="F25" s="8">
        <f t="shared" si="0"/>
        <v>0</v>
      </c>
      <c r="G25" s="8">
        <f t="shared" si="1"/>
        <v>0</v>
      </c>
      <c r="H25" s="8">
        <f t="shared" si="2"/>
        <v>0</v>
      </c>
      <c r="I25" s="8">
        <f t="shared" si="3"/>
        <v>0</v>
      </c>
      <c r="J25" s="8">
        <f t="shared" si="4"/>
        <v>0</v>
      </c>
      <c r="K25" s="8">
        <f t="shared" si="5"/>
        <v>0</v>
      </c>
      <c r="L25" s="8">
        <f t="shared" si="6"/>
        <v>0</v>
      </c>
    </row>
    <row r="26" spans="2:12" ht="14.25" customHeight="1" x14ac:dyDescent="0.3">
      <c r="B26" s="85" t="s">
        <v>25</v>
      </c>
      <c r="C26" s="84"/>
      <c r="D26" s="84"/>
      <c r="E26" s="84"/>
      <c r="F26" s="84"/>
      <c r="G26" s="84"/>
      <c r="H26" s="84"/>
      <c r="I26" s="84"/>
      <c r="J26" s="84"/>
      <c r="K26" s="84"/>
      <c r="L26" s="84"/>
    </row>
    <row r="27" spans="2:12" ht="14.25" customHeight="1" x14ac:dyDescent="0.3">
      <c r="B27" s="20" t="s">
        <v>248</v>
      </c>
      <c r="C27" s="59" t="s">
        <v>186</v>
      </c>
      <c r="D27" s="37">
        <v>1</v>
      </c>
      <c r="E27" s="38">
        <v>12</v>
      </c>
      <c r="F27" s="8">
        <f>IFERROR(IF(AND(1&lt;=$H$8,$C27&lt;&gt;""),INDEX(DR_VAL,MIN(1,4),MATCH($C27,DR_KAT,0))*$D27*IF($E27="",12,$E27),0),0)</f>
        <v>385200</v>
      </c>
      <c r="G27" s="8">
        <f>IFERROR(IF(AND(2&lt;=$H$8,$C27&lt;&gt;""),INDEX(DR_VAL,MIN(2,4),MATCH($C27,DR_KAT,0))*$D27*IF($E27="",12,$E27),0),0)</f>
        <v>391200</v>
      </c>
      <c r="H27" s="8">
        <f>IFERROR(IF(AND(3&lt;=$H$8,$C27&lt;&gt;""),INDEX(DR_VAL,MIN(3,4),MATCH($C27,DR_KAT,0))*$D27*IF($E27="",12,$E27),0),0)</f>
        <v>411600</v>
      </c>
      <c r="I27" s="8">
        <f>IFERROR(IF(AND(4&lt;=$H$8,$C27&lt;&gt;""),INDEX(DR_VAL,MIN(4,4),MATCH($C27,DR_KAT,0))*$D27*IF($E27="",12,$E27),0),0)</f>
        <v>0</v>
      </c>
      <c r="J27" s="8">
        <f>IFERROR(IF(AND(5&lt;=$H$8,$C27&lt;&gt;""),INDEX(DR_VAL,MIN(5,4),MATCH($C27,DR_KAT,0))*$D27*IF($E27="",12,$E27),0),0)</f>
        <v>0</v>
      </c>
      <c r="K27" s="8">
        <f>IFERROR(IF(AND(6&lt;=$H$8,$C27&lt;&gt;""),INDEX(DR_VAL,MIN(6,4),MATCH($C27,DR_KAT,0))*$D27*IF($E27="",12,$E27),0),0)</f>
        <v>0</v>
      </c>
      <c r="L27" s="8">
        <f t="shared" ref="L27:L33" si="7">SUM(F27:K27)</f>
        <v>1188000</v>
      </c>
    </row>
    <row r="28" spans="2:12" ht="14.25" customHeight="1" x14ac:dyDescent="0.3">
      <c r="B28" s="20"/>
      <c r="C28" s="59"/>
      <c r="D28" s="37"/>
      <c r="E28" s="38">
        <v>12</v>
      </c>
      <c r="F28" s="8">
        <f>IFERROR(IF(AND(1&lt;=$H$8,$C28&lt;&gt;""),INDEX(DR_VAL,MIN(1,4),MATCH($C28,DR_KAT,0))*$D28*IF($E28="",12,$E28),0),0)</f>
        <v>0</v>
      </c>
      <c r="G28" s="8">
        <f>IFERROR(IF(AND(2&lt;=$H$8,$C28&lt;&gt;""),INDEX(DR_VAL,MIN(2,4),MATCH($C28,DR_KAT,0))*$D28*IF($E28="",12,$E28),0),0)</f>
        <v>0</v>
      </c>
      <c r="H28" s="8">
        <f>IFERROR(IF(AND(3&lt;=$H$8,$C28&lt;&gt;""),INDEX(DR_VAL,MIN(3,4),MATCH($C28,DR_KAT,0))*$D28*IF($E28="",12,$E28),0),0)</f>
        <v>0</v>
      </c>
      <c r="I28" s="8">
        <f>IFERROR(IF(AND(4&lt;=$H$8,$C28&lt;&gt;""),INDEX(DR_VAL,MIN(4,4),MATCH($C28,DR_KAT,0))*$D28*IF($E28="",12,$E28),0),0)</f>
        <v>0</v>
      </c>
      <c r="J28" s="8">
        <f>IFERROR(IF(AND(5&lt;=$H$8,$C28&lt;&gt;""),INDEX(DR_VAL,MIN(5,4),MATCH($C28,DR_KAT,0))*$D28*IF($E28="",12,$E28),0),0)</f>
        <v>0</v>
      </c>
      <c r="K28" s="8">
        <f>IFERROR(IF(AND(6&lt;=$H$8,$C28&lt;&gt;""),INDEX(DR_VAL,MIN(6,4),MATCH($C28,DR_KAT,0))*$D28*IF($E28="",12,$E28),0),0)</f>
        <v>0</v>
      </c>
      <c r="L28" s="8">
        <f t="shared" si="7"/>
        <v>0</v>
      </c>
    </row>
    <row r="29" spans="2:12" ht="14.25" customHeight="1" x14ac:dyDescent="0.3">
      <c r="B29" s="20"/>
      <c r="C29" s="59"/>
      <c r="D29" s="37"/>
      <c r="E29" s="38">
        <v>12</v>
      </c>
      <c r="F29" s="8">
        <f>IFERROR(IF(AND(1&lt;=$H$8,$C29&lt;&gt;""),INDEX(DR_VAL,MIN(1,4),MATCH($C29,DR_KAT,0))*$D29*IF($E29="",12,$E29),0),0)</f>
        <v>0</v>
      </c>
      <c r="G29" s="8">
        <f>IFERROR(IF(AND(2&lt;=$H$8,$C29&lt;&gt;""),INDEX(DR_VAL,MIN(2,4),MATCH($C29,DR_KAT,0))*$D29*IF($E29="",12,$E29),0),0)</f>
        <v>0</v>
      </c>
      <c r="H29" s="8">
        <f>IFERROR(IF(AND(3&lt;=$H$8,$C29&lt;&gt;""),INDEX(DR_VAL,MIN(3,4),MATCH($C29,DR_KAT,0))*$D29*IF($E29="",12,$E29),0),0)</f>
        <v>0</v>
      </c>
      <c r="I29" s="8">
        <f>IFERROR(IF(AND(4&lt;=$H$8,$C29&lt;&gt;""),INDEX(DR_VAL,MIN(4,4),MATCH($C29,DR_KAT,0))*$D29*IF($E29="",12,$E29),0),0)</f>
        <v>0</v>
      </c>
      <c r="J29" s="8">
        <f>IFERROR(IF(AND(5&lt;=$H$8,$C29&lt;&gt;""),INDEX(DR_VAL,MIN(5,4),MATCH($C29,DR_KAT,0))*$D29*IF($E29="",12,$E29),0),0)</f>
        <v>0</v>
      </c>
      <c r="K29" s="8">
        <f>IFERROR(IF(AND(6&lt;=$H$8,$C29&lt;&gt;""),INDEX(DR_VAL,MIN(6,4),MATCH($C29,DR_KAT,0))*$D29*IF($E29="",12,$E29),0),0)</f>
        <v>0</v>
      </c>
      <c r="L29" s="8">
        <f t="shared" si="7"/>
        <v>0</v>
      </c>
    </row>
    <row r="30" spans="2:12" ht="14.25" customHeight="1" x14ac:dyDescent="0.3">
      <c r="B30" s="20"/>
      <c r="C30" s="59"/>
      <c r="D30" s="37"/>
      <c r="E30" s="38">
        <v>12</v>
      </c>
      <c r="F30" s="8">
        <f>IFERROR(IF(AND(1&lt;=$H$8,$C30&lt;&gt;""),INDEX(DR_VAL,MIN(1,4),MATCH($C30,DR_KAT,0))*$D30*IF($E30="",12,$E30),0),0)</f>
        <v>0</v>
      </c>
      <c r="G30" s="8">
        <f>IFERROR(IF(AND(2&lt;=$H$8,$C30&lt;&gt;""),INDEX(DR_VAL,MIN(2,4),MATCH($C30,DR_KAT,0))*$D30*IF($E30="",12,$E30),0),0)</f>
        <v>0</v>
      </c>
      <c r="H30" s="8">
        <f>IFERROR(IF(AND(3&lt;=$H$8,$C30&lt;&gt;""),INDEX(DR_VAL,MIN(3,4),MATCH($C30,DR_KAT,0))*$D30*IF($E30="",12,$E30),0),0)</f>
        <v>0</v>
      </c>
      <c r="I30" s="8">
        <f>IFERROR(IF(AND(4&lt;=$H$8,$C30&lt;&gt;""),INDEX(DR_VAL,MIN(4,4),MATCH($C30,DR_KAT,0))*$D30*IF($E30="",12,$E30),0),0)</f>
        <v>0</v>
      </c>
      <c r="J30" s="8">
        <f>IFERROR(IF(AND(5&lt;=$H$8,$C30&lt;&gt;""),INDEX(DR_VAL,MIN(5,4),MATCH($C30,DR_KAT,0))*$D30*IF($E30="",12,$E30),0),0)</f>
        <v>0</v>
      </c>
      <c r="K30" s="8">
        <f>IFERROR(IF(AND(6&lt;=$H$8,$C30&lt;&gt;""),INDEX(DR_VAL,MIN(6,4),MATCH($C30,DR_KAT,0))*$D30*IF($E30="",12,$E30),0),0)</f>
        <v>0</v>
      </c>
      <c r="L30" s="8">
        <f t="shared" si="7"/>
        <v>0</v>
      </c>
    </row>
    <row r="31" spans="2:12" ht="14.25" customHeight="1" x14ac:dyDescent="0.3">
      <c r="B31" s="16" t="s">
        <v>26</v>
      </c>
      <c r="F31" s="60">
        <f t="shared" ref="F31:K31" si="8">SUM(F18:F25)+SUM(F27:F30)</f>
        <v>1155200</v>
      </c>
      <c r="G31" s="60">
        <f t="shared" si="8"/>
        <v>1184300</v>
      </c>
      <c r="H31" s="60">
        <f t="shared" si="8"/>
        <v>1228493</v>
      </c>
      <c r="I31" s="60">
        <f t="shared" si="8"/>
        <v>0</v>
      </c>
      <c r="J31" s="60">
        <f t="shared" si="8"/>
        <v>0</v>
      </c>
      <c r="K31" s="60">
        <f t="shared" si="8"/>
        <v>0</v>
      </c>
      <c r="L31" s="60">
        <f t="shared" si="7"/>
        <v>3567993</v>
      </c>
    </row>
    <row r="32" spans="2:12" ht="14.25" customHeight="1" x14ac:dyDescent="0.3">
      <c r="B32" s="1" t="s">
        <v>27</v>
      </c>
      <c r="D32" s="61">
        <f>LKP</f>
        <v>0.59859999999999991</v>
      </c>
      <c r="F32" s="8">
        <f t="shared" ref="F32:K32" si="9">F31*LKP</f>
        <v>691502.71999999986</v>
      </c>
      <c r="G32" s="8">
        <f t="shared" si="9"/>
        <v>708921.97999999986</v>
      </c>
      <c r="H32" s="8">
        <f t="shared" si="9"/>
        <v>735375.90979999991</v>
      </c>
      <c r="I32" s="8">
        <f t="shared" si="9"/>
        <v>0</v>
      </c>
      <c r="J32" s="8">
        <f t="shared" si="9"/>
        <v>0</v>
      </c>
      <c r="K32" s="8">
        <f t="shared" si="9"/>
        <v>0</v>
      </c>
      <c r="L32" s="8">
        <f t="shared" si="7"/>
        <v>2135800.6097999997</v>
      </c>
    </row>
    <row r="33" spans="2:12" ht="14.25" customHeight="1" x14ac:dyDescent="0.3">
      <c r="B33" s="62" t="s">
        <v>28</v>
      </c>
      <c r="F33" s="63">
        <f t="shared" ref="F33:K33" si="10">F31+F32</f>
        <v>1846702.7199999997</v>
      </c>
      <c r="G33" s="63">
        <f t="shared" si="10"/>
        <v>1893221.98</v>
      </c>
      <c r="H33" s="63">
        <f t="shared" si="10"/>
        <v>1963868.9098</v>
      </c>
      <c r="I33" s="63">
        <f t="shared" si="10"/>
        <v>0</v>
      </c>
      <c r="J33" s="63">
        <f t="shared" si="10"/>
        <v>0</v>
      </c>
      <c r="K33" s="63">
        <f t="shared" si="10"/>
        <v>0</v>
      </c>
      <c r="L33" s="63">
        <f t="shared" si="7"/>
        <v>5703793.6097999997</v>
      </c>
    </row>
    <row r="35" spans="2:12" ht="19.5" customHeight="1" x14ac:dyDescent="0.3">
      <c r="B35" s="83" t="s">
        <v>29</v>
      </c>
      <c r="C35" s="84"/>
      <c r="D35" s="84"/>
      <c r="E35" s="84"/>
      <c r="F35" s="84"/>
      <c r="G35" s="84"/>
      <c r="H35" s="84"/>
      <c r="I35" s="84"/>
      <c r="J35" s="84"/>
      <c r="K35" s="84"/>
      <c r="L35" s="84"/>
    </row>
    <row r="36" spans="2:12" ht="14.25" customHeight="1" x14ac:dyDescent="0.3">
      <c r="B36" s="85" t="s">
        <v>30</v>
      </c>
      <c r="C36" s="84"/>
      <c r="D36" s="84"/>
      <c r="E36" s="84"/>
      <c r="F36" s="84"/>
      <c r="G36" s="84"/>
      <c r="H36" s="84"/>
      <c r="I36" s="84"/>
      <c r="J36" s="84"/>
      <c r="K36" s="84"/>
      <c r="L36" s="84"/>
    </row>
    <row r="37" spans="2:12" ht="14.25" customHeight="1" x14ac:dyDescent="0.3">
      <c r="B37" s="20" t="s">
        <v>31</v>
      </c>
      <c r="F37" s="64">
        <v>30000</v>
      </c>
      <c r="G37" s="64">
        <v>40000</v>
      </c>
      <c r="H37" s="64">
        <v>40000</v>
      </c>
      <c r="I37" s="64"/>
      <c r="J37" s="64"/>
      <c r="K37" s="64"/>
      <c r="L37" s="8">
        <f t="shared" ref="L37:L45" si="11">SUM(F37:K37)</f>
        <v>110000</v>
      </c>
    </row>
    <row r="38" spans="2:12" ht="14.25" customHeight="1" x14ac:dyDescent="0.3">
      <c r="B38" s="20" t="s">
        <v>32</v>
      </c>
      <c r="F38" s="64">
        <v>50000</v>
      </c>
      <c r="G38" s="64">
        <v>60000</v>
      </c>
      <c r="H38" s="64">
        <v>40000</v>
      </c>
      <c r="I38" s="64"/>
      <c r="J38" s="64"/>
      <c r="K38" s="64"/>
      <c r="L38" s="8">
        <f t="shared" si="11"/>
        <v>150000</v>
      </c>
    </row>
    <row r="39" spans="2:12" ht="14.25" customHeight="1" x14ac:dyDescent="0.3">
      <c r="B39" s="20" t="s">
        <v>33</v>
      </c>
      <c r="F39" s="64"/>
      <c r="G39" s="64"/>
      <c r="H39" s="64"/>
      <c r="I39" s="64"/>
      <c r="J39" s="64"/>
      <c r="K39" s="64"/>
      <c r="L39" s="8">
        <f t="shared" si="11"/>
        <v>0</v>
      </c>
    </row>
    <row r="40" spans="2:12" ht="14.25" customHeight="1" x14ac:dyDescent="0.3">
      <c r="B40" s="20" t="s">
        <v>34</v>
      </c>
      <c r="F40" s="64"/>
      <c r="G40" s="64"/>
      <c r="H40" s="64"/>
      <c r="I40" s="64"/>
      <c r="J40" s="64"/>
      <c r="K40" s="64"/>
      <c r="L40" s="8">
        <f t="shared" si="11"/>
        <v>0</v>
      </c>
    </row>
    <row r="41" spans="2:12" ht="14.25" customHeight="1" x14ac:dyDescent="0.3">
      <c r="B41" s="20" t="s">
        <v>35</v>
      </c>
      <c r="F41" s="64"/>
      <c r="G41" s="64"/>
      <c r="H41" s="64"/>
      <c r="I41" s="64"/>
      <c r="J41" s="64"/>
      <c r="K41" s="64"/>
      <c r="L41" s="8">
        <f t="shared" si="11"/>
        <v>0</v>
      </c>
    </row>
    <row r="42" spans="2:12" ht="14.25" customHeight="1" x14ac:dyDescent="0.3">
      <c r="B42" s="20" t="s">
        <v>36</v>
      </c>
      <c r="F42" s="64">
        <v>20000</v>
      </c>
      <c r="G42" s="64">
        <v>25000</v>
      </c>
      <c r="H42" s="64">
        <v>30000</v>
      </c>
      <c r="I42" s="64"/>
      <c r="J42" s="64"/>
      <c r="K42" s="64"/>
      <c r="L42" s="8">
        <f t="shared" si="11"/>
        <v>75000</v>
      </c>
    </row>
    <row r="43" spans="2:12" ht="14.25" customHeight="1" x14ac:dyDescent="0.3">
      <c r="B43" s="20" t="s">
        <v>37</v>
      </c>
      <c r="F43" s="64"/>
      <c r="G43" s="64"/>
      <c r="H43" s="64"/>
      <c r="I43" s="64"/>
      <c r="J43" s="64"/>
      <c r="K43" s="64"/>
      <c r="L43" s="8">
        <f t="shared" si="11"/>
        <v>0</v>
      </c>
    </row>
    <row r="44" spans="2:12" ht="14.25" customHeight="1" x14ac:dyDescent="0.3">
      <c r="B44" s="20" t="s">
        <v>38</v>
      </c>
      <c r="F44" s="64"/>
      <c r="G44" s="64"/>
      <c r="H44" s="64"/>
      <c r="I44" s="64"/>
      <c r="J44" s="64"/>
      <c r="K44" s="64"/>
      <c r="L44" s="8">
        <f t="shared" si="11"/>
        <v>0</v>
      </c>
    </row>
    <row r="45" spans="2:12" ht="14.25" customHeight="1" x14ac:dyDescent="0.3">
      <c r="B45" s="16" t="s">
        <v>39</v>
      </c>
      <c r="F45" s="60">
        <f t="shared" ref="F45:K45" si="12">SUM(F37:F44)</f>
        <v>100000</v>
      </c>
      <c r="G45" s="60">
        <f t="shared" si="12"/>
        <v>125000</v>
      </c>
      <c r="H45" s="60">
        <f t="shared" si="12"/>
        <v>110000</v>
      </c>
      <c r="I45" s="60">
        <f t="shared" si="12"/>
        <v>0</v>
      </c>
      <c r="J45" s="60">
        <f t="shared" si="12"/>
        <v>0</v>
      </c>
      <c r="K45" s="60">
        <f t="shared" si="12"/>
        <v>0</v>
      </c>
      <c r="L45" s="60">
        <f t="shared" si="11"/>
        <v>335000</v>
      </c>
    </row>
    <row r="46" spans="2:12" ht="14.25" customHeight="1" x14ac:dyDescent="0.3">
      <c r="B46" s="85" t="s">
        <v>40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</row>
    <row r="47" spans="2:12" ht="14.25" customHeight="1" x14ac:dyDescent="0.3">
      <c r="B47" s="20" t="s">
        <v>41</v>
      </c>
      <c r="F47" s="64"/>
      <c r="G47" s="64"/>
      <c r="H47" s="64"/>
      <c r="I47" s="64"/>
      <c r="J47" s="64"/>
      <c r="K47" s="64"/>
      <c r="L47" s="8">
        <f t="shared" ref="L47:L53" si="13">SUM(F47:K47)</f>
        <v>0</v>
      </c>
    </row>
    <row r="48" spans="2:12" ht="14.25" customHeight="1" x14ac:dyDescent="0.3">
      <c r="B48" s="20" t="s">
        <v>42</v>
      </c>
      <c r="F48" s="64"/>
      <c r="G48" s="64"/>
      <c r="H48" s="64"/>
      <c r="I48" s="64"/>
      <c r="J48" s="64"/>
      <c r="K48" s="64"/>
      <c r="L48" s="8">
        <f t="shared" si="13"/>
        <v>0</v>
      </c>
    </row>
    <row r="49" spans="2:12" ht="14.25" customHeight="1" x14ac:dyDescent="0.3">
      <c r="B49" s="20" t="s">
        <v>43</v>
      </c>
      <c r="F49" s="64"/>
      <c r="G49" s="64"/>
      <c r="H49" s="64"/>
      <c r="I49" s="64"/>
      <c r="J49" s="64"/>
      <c r="K49" s="64"/>
      <c r="L49" s="8">
        <f t="shared" si="13"/>
        <v>0</v>
      </c>
    </row>
    <row r="50" spans="2:12" ht="14.25" customHeight="1" x14ac:dyDescent="0.3">
      <c r="B50" s="20" t="s">
        <v>44</v>
      </c>
      <c r="F50" s="64"/>
      <c r="G50" s="64"/>
      <c r="H50" s="64"/>
      <c r="I50" s="64"/>
      <c r="J50" s="64"/>
      <c r="K50" s="64"/>
      <c r="L50" s="8">
        <f t="shared" si="13"/>
        <v>0</v>
      </c>
    </row>
    <row r="51" spans="2:12" ht="14.25" customHeight="1" x14ac:dyDescent="0.3">
      <c r="B51" s="20" t="s">
        <v>45</v>
      </c>
      <c r="F51" s="64"/>
      <c r="G51" s="64"/>
      <c r="H51" s="64"/>
      <c r="I51" s="64"/>
      <c r="J51" s="64"/>
      <c r="K51" s="64"/>
      <c r="L51" s="8">
        <f t="shared" si="13"/>
        <v>0</v>
      </c>
    </row>
    <row r="52" spans="2:12" ht="14.25" customHeight="1" x14ac:dyDescent="0.3">
      <c r="B52" s="20" t="s">
        <v>46</v>
      </c>
      <c r="F52" s="64"/>
      <c r="G52" s="64"/>
      <c r="H52" s="64"/>
      <c r="I52" s="64"/>
      <c r="J52" s="64"/>
      <c r="K52" s="64"/>
      <c r="L52" s="8">
        <f t="shared" si="13"/>
        <v>0</v>
      </c>
    </row>
    <row r="53" spans="2:12" ht="14.25" customHeight="1" x14ac:dyDescent="0.3">
      <c r="B53" s="16" t="s">
        <v>47</v>
      </c>
      <c r="F53" s="60">
        <f t="shared" ref="F53:K53" si="14">SUM(F47:F52)</f>
        <v>0</v>
      </c>
      <c r="G53" s="60">
        <f t="shared" si="14"/>
        <v>0</v>
      </c>
      <c r="H53" s="60">
        <f t="shared" si="14"/>
        <v>0</v>
      </c>
      <c r="I53" s="60">
        <f t="shared" si="14"/>
        <v>0</v>
      </c>
      <c r="J53" s="60">
        <f t="shared" si="14"/>
        <v>0</v>
      </c>
      <c r="K53" s="60">
        <f t="shared" si="14"/>
        <v>0</v>
      </c>
      <c r="L53" s="60">
        <f t="shared" si="13"/>
        <v>0</v>
      </c>
    </row>
    <row r="54" spans="2:12" ht="14.25" customHeight="1" x14ac:dyDescent="0.3">
      <c r="B54" s="85" t="s">
        <v>48</v>
      </c>
      <c r="C54" s="84"/>
      <c r="D54" s="84"/>
      <c r="E54" s="84"/>
      <c r="F54" s="84"/>
      <c r="G54" s="84"/>
      <c r="H54" s="84"/>
      <c r="I54" s="84"/>
      <c r="J54" s="84"/>
      <c r="K54" s="84"/>
      <c r="L54" s="84"/>
    </row>
    <row r="55" spans="2:12" ht="14.25" customHeight="1" x14ac:dyDescent="0.3">
      <c r="B55" s="16" t="s">
        <v>49</v>
      </c>
      <c r="C55" s="86"/>
      <c r="D55" s="87"/>
      <c r="E55" s="88"/>
      <c r="G55" s="96" t="str">
        <f>IF($C$55="Transferering","→ ingår EJ i INDI-underlaget","→ ingår i INDI-underlaget")</f>
        <v>→ ingår i INDI-underlaget</v>
      </c>
      <c r="H55" s="84"/>
      <c r="I55" s="84"/>
      <c r="J55" s="84"/>
      <c r="K55" s="84"/>
      <c r="L55" s="84"/>
    </row>
    <row r="56" spans="2:12" ht="14.25" customHeight="1" x14ac:dyDescent="0.3">
      <c r="B56" s="20"/>
      <c r="C56" s="58"/>
      <c r="D56" s="37"/>
      <c r="E56" s="38">
        <v>12</v>
      </c>
      <c r="F56" s="8">
        <f>IF(1&lt;=$H$8,IF($H$12=0,$C56,MIN($C56,$H$12))*IF($E56="",12,$E56)*$D56*(1+SAL_IDX)^0,0)</f>
        <v>0</v>
      </c>
      <c r="G56" s="8">
        <f>IF(2&lt;=$H$8,IF($H$12=0,$C56,MIN($C56,$H$12))*IF($E56="",12,$E56)*$D56*(1+SAL_IDX)^1,0)</f>
        <v>0</v>
      </c>
      <c r="H56" s="8">
        <f>IF(3&lt;=$H$8,IF($H$12=0,$C56,MIN($C56,$H$12))*IF($E56="",12,$E56)*$D56*(1+SAL_IDX)^2,0)</f>
        <v>0</v>
      </c>
      <c r="I56" s="8">
        <f>IF(4&lt;=$H$8,IF($H$12=0,$C56,MIN($C56,$H$12))*IF($E56="",12,$E56)*$D56*(1+SAL_IDX)^3,0)</f>
        <v>0</v>
      </c>
      <c r="J56" s="8">
        <f>IF(5&lt;=$H$8,IF($H$12=0,$C56,MIN($C56,$H$12))*IF($E56="",12,$E56)*$D56*(1+SAL_IDX)^4,0)</f>
        <v>0</v>
      </c>
      <c r="K56" s="8">
        <f>IF(6&lt;=$H$8,IF($H$12=0,$C56,MIN($C56,$H$12))*IF($E56="",12,$E56)*$D56*(1+SAL_IDX)^5,0)</f>
        <v>0</v>
      </c>
      <c r="L56" s="8">
        <f t="shared" ref="L56:L61" si="15">SUM(F56:K56)</f>
        <v>0</v>
      </c>
    </row>
    <row r="57" spans="2:12" ht="14.25" customHeight="1" x14ac:dyDescent="0.3">
      <c r="B57" s="20"/>
      <c r="C57" s="58"/>
      <c r="D57" s="37"/>
      <c r="E57" s="38">
        <v>12</v>
      </c>
      <c r="F57" s="8">
        <f>IF(1&lt;=$H$8,IF($H$12=0,$C57,MIN($C57,$H$12))*IF($E57="",12,$E57)*$D57*(1+SAL_IDX)^0,0)</f>
        <v>0</v>
      </c>
      <c r="G57" s="8">
        <f>IF(2&lt;=$H$8,IF($H$12=0,$C57,MIN($C57,$H$12))*IF($E57="",12,$E57)*$D57*(1+SAL_IDX)^1,0)</f>
        <v>0</v>
      </c>
      <c r="H57" s="8">
        <f>IF(3&lt;=$H$8,IF($H$12=0,$C57,MIN($C57,$H$12))*IF($E57="",12,$E57)*$D57*(1+SAL_IDX)^2,0)</f>
        <v>0</v>
      </c>
      <c r="I57" s="8">
        <f>IF(4&lt;=$H$8,IF($H$12=0,$C57,MIN($C57,$H$12))*IF($E57="",12,$E57)*$D57*(1+SAL_IDX)^3,0)</f>
        <v>0</v>
      </c>
      <c r="J57" s="8">
        <f>IF(5&lt;=$H$8,IF($H$12=0,$C57,MIN($C57,$H$12))*IF($E57="",12,$E57)*$D57*(1+SAL_IDX)^4,0)</f>
        <v>0</v>
      </c>
      <c r="K57" s="8">
        <f>IF(6&lt;=$H$8,IF($H$12=0,$C57,MIN($C57,$H$12))*IF($E57="",12,$E57)*$D57*(1+SAL_IDX)^5,0)</f>
        <v>0</v>
      </c>
      <c r="L57" s="8">
        <f t="shared" si="15"/>
        <v>0</v>
      </c>
    </row>
    <row r="58" spans="2:12" ht="14.25" customHeight="1" x14ac:dyDescent="0.3">
      <c r="B58" s="20"/>
      <c r="C58" s="58"/>
      <c r="D58" s="37"/>
      <c r="E58" s="38">
        <v>12</v>
      </c>
      <c r="F58" s="8">
        <f>IF(1&lt;=$H$8,IF($H$12=0,$C58,MIN($C58,$H$12))*IF($E58="",12,$E58)*$D58*(1+SAL_IDX)^0,0)</f>
        <v>0</v>
      </c>
      <c r="G58" s="8">
        <f>IF(2&lt;=$H$8,IF($H$12=0,$C58,MIN($C58,$H$12))*IF($E58="",12,$E58)*$D58*(1+SAL_IDX)^1,0)</f>
        <v>0</v>
      </c>
      <c r="H58" s="8">
        <f>IF(3&lt;=$H$8,IF($H$12=0,$C58,MIN($C58,$H$12))*IF($E58="",12,$E58)*$D58*(1+SAL_IDX)^2,0)</f>
        <v>0</v>
      </c>
      <c r="I58" s="8">
        <f>IF(4&lt;=$H$8,IF($H$12=0,$C58,MIN($C58,$H$12))*IF($E58="",12,$E58)*$D58*(1+SAL_IDX)^3,0)</f>
        <v>0</v>
      </c>
      <c r="J58" s="8">
        <f>IF(5&lt;=$H$8,IF($H$12=0,$C58,MIN($C58,$H$12))*IF($E58="",12,$E58)*$D58*(1+SAL_IDX)^4,0)</f>
        <v>0</v>
      </c>
      <c r="K58" s="8">
        <f>IF(6&lt;=$H$8,IF($H$12=0,$C58,MIN($C58,$H$12))*IF($E58="",12,$E58)*$D58*(1+SAL_IDX)^5,0)</f>
        <v>0</v>
      </c>
      <c r="L58" s="8">
        <f t="shared" si="15"/>
        <v>0</v>
      </c>
    </row>
    <row r="59" spans="2:12" ht="14.25" customHeight="1" x14ac:dyDescent="0.3">
      <c r="B59" s="20"/>
      <c r="C59" s="58"/>
      <c r="D59" s="37"/>
      <c r="E59" s="38">
        <v>12</v>
      </c>
      <c r="F59" s="8">
        <f>IF(1&lt;=$H$8,IF($H$12=0,$C59,MIN($C59,$H$12))*IF($E59="",12,$E59)*$D59*(1+SAL_IDX)^0,0)</f>
        <v>0</v>
      </c>
      <c r="G59" s="8">
        <f>IF(2&lt;=$H$8,IF($H$12=0,$C59,MIN($C59,$H$12))*IF($E59="",12,$E59)*$D59*(1+SAL_IDX)^1,0)</f>
        <v>0</v>
      </c>
      <c r="H59" s="8">
        <f>IF(3&lt;=$H$8,IF($H$12=0,$C59,MIN($C59,$H$12))*IF($E59="",12,$E59)*$D59*(1+SAL_IDX)^2,0)</f>
        <v>0</v>
      </c>
      <c r="I59" s="8">
        <f>IF(4&lt;=$H$8,IF($H$12=0,$C59,MIN($C59,$H$12))*IF($E59="",12,$E59)*$D59*(1+SAL_IDX)^3,0)</f>
        <v>0</v>
      </c>
      <c r="J59" s="8">
        <f>IF(5&lt;=$H$8,IF($H$12=0,$C59,MIN($C59,$H$12))*IF($E59="",12,$E59)*$D59*(1+SAL_IDX)^4,0)</f>
        <v>0</v>
      </c>
      <c r="K59" s="8">
        <f>IF(6&lt;=$H$8,IF($H$12=0,$C59,MIN($C59,$H$12))*IF($E59="",12,$E59)*$D59*(1+SAL_IDX)^5,0)</f>
        <v>0</v>
      </c>
      <c r="L59" s="8">
        <f t="shared" si="15"/>
        <v>0</v>
      </c>
    </row>
    <row r="60" spans="2:12" ht="14.25" customHeight="1" x14ac:dyDescent="0.3">
      <c r="B60" s="1" t="s">
        <v>51</v>
      </c>
      <c r="F60" s="8">
        <f t="shared" ref="F60:K60" si="16">SUM(F56:F59)</f>
        <v>0</v>
      </c>
      <c r="G60" s="8">
        <f t="shared" si="16"/>
        <v>0</v>
      </c>
      <c r="H60" s="8">
        <f t="shared" si="16"/>
        <v>0</v>
      </c>
      <c r="I60" s="8">
        <f t="shared" si="16"/>
        <v>0</v>
      </c>
      <c r="J60" s="8">
        <f t="shared" si="16"/>
        <v>0</v>
      </c>
      <c r="K60" s="8">
        <f t="shared" si="16"/>
        <v>0</v>
      </c>
      <c r="L60" s="8">
        <f t="shared" si="15"/>
        <v>0</v>
      </c>
    </row>
    <row r="61" spans="2:12" ht="14.25" customHeight="1" x14ac:dyDescent="0.3">
      <c r="B61" s="16" t="s">
        <v>52</v>
      </c>
      <c r="D61" s="61">
        <f>LKP_EXT</f>
        <v>0.47499999999999998</v>
      </c>
      <c r="F61" s="60">
        <f t="shared" ref="F61:K61" si="17">F60*(1+LKP_EXT)</f>
        <v>0</v>
      </c>
      <c r="G61" s="60">
        <f t="shared" si="17"/>
        <v>0</v>
      </c>
      <c r="H61" s="60">
        <f t="shared" si="17"/>
        <v>0</v>
      </c>
      <c r="I61" s="60">
        <f t="shared" si="17"/>
        <v>0</v>
      </c>
      <c r="J61" s="60">
        <f t="shared" si="17"/>
        <v>0</v>
      </c>
      <c r="K61" s="60">
        <f t="shared" si="17"/>
        <v>0</v>
      </c>
      <c r="L61" s="60">
        <f t="shared" si="15"/>
        <v>0</v>
      </c>
    </row>
    <row r="63" spans="2:12" ht="19.5" customHeight="1" x14ac:dyDescent="0.3">
      <c r="B63" s="83" t="s">
        <v>53</v>
      </c>
      <c r="C63" s="84"/>
      <c r="D63" s="84"/>
      <c r="E63" s="84"/>
      <c r="F63" s="84"/>
      <c r="G63" s="84"/>
      <c r="H63" s="84"/>
      <c r="I63" s="84"/>
      <c r="J63" s="84"/>
      <c r="K63" s="84"/>
      <c r="L63" s="84"/>
    </row>
    <row r="64" spans="2:12" ht="14.25" customHeight="1" x14ac:dyDescent="0.3">
      <c r="B64" s="1" t="s">
        <v>54</v>
      </c>
      <c r="F64" s="8">
        <f t="shared" ref="F64:K64" si="18">F33+F45+IF($C$55="Transferering",0,F61)</f>
        <v>1946702.7199999997</v>
      </c>
      <c r="G64" s="8">
        <f t="shared" si="18"/>
        <v>2018221.98</v>
      </c>
      <c r="H64" s="8">
        <f t="shared" si="18"/>
        <v>2073868.9098</v>
      </c>
      <c r="I64" s="8">
        <f t="shared" si="18"/>
        <v>0</v>
      </c>
      <c r="J64" s="8">
        <f t="shared" si="18"/>
        <v>0</v>
      </c>
      <c r="K64" s="8">
        <f t="shared" si="18"/>
        <v>0</v>
      </c>
      <c r="L64" s="8">
        <f>SUM(F64:K64)</f>
        <v>6038793.6097999997</v>
      </c>
    </row>
    <row r="65" spans="2:12" ht="14.25" customHeight="1" x14ac:dyDescent="0.3">
      <c r="B65" s="16" t="s">
        <v>55</v>
      </c>
      <c r="D65" s="61">
        <f>INDI_KI</f>
        <v>0.28989999999999999</v>
      </c>
      <c r="F65" s="60">
        <f t="shared" ref="F65:K65" si="19">F64*INDI_KI</f>
        <v>564349.11852799996</v>
      </c>
      <c r="G65" s="60">
        <f t="shared" si="19"/>
        <v>585082.55200199992</v>
      </c>
      <c r="H65" s="60">
        <f t="shared" si="19"/>
        <v>601214.59695101995</v>
      </c>
      <c r="I65" s="60">
        <f t="shared" si="19"/>
        <v>0</v>
      </c>
      <c r="J65" s="60">
        <f t="shared" si="19"/>
        <v>0</v>
      </c>
      <c r="K65" s="60">
        <f t="shared" si="19"/>
        <v>0</v>
      </c>
      <c r="L65" s="60">
        <f>SUM(F65:K65)</f>
        <v>1750646.2674810197</v>
      </c>
    </row>
    <row r="67" spans="2:12" ht="21.75" customHeight="1" x14ac:dyDescent="0.3">
      <c r="B67" s="65" t="s">
        <v>56</v>
      </c>
      <c r="C67" s="66"/>
      <c r="D67" s="66"/>
      <c r="E67" s="66"/>
      <c r="F67" s="67">
        <f t="shared" ref="F67:K67" si="20">F33+F45+F53+F61+F65</f>
        <v>2511051.8385279998</v>
      </c>
      <c r="G67" s="67">
        <f t="shared" si="20"/>
        <v>2603304.5320020001</v>
      </c>
      <c r="H67" s="67">
        <f t="shared" si="20"/>
        <v>2675083.50675102</v>
      </c>
      <c r="I67" s="67">
        <f t="shared" si="20"/>
        <v>0</v>
      </c>
      <c r="J67" s="67">
        <f t="shared" si="20"/>
        <v>0</v>
      </c>
      <c r="K67" s="67">
        <f t="shared" si="20"/>
        <v>0</v>
      </c>
      <c r="L67" s="67">
        <f>SUM(F67:K67)</f>
        <v>7789439.8772810195</v>
      </c>
    </row>
    <row r="69" spans="2:12" ht="19.5" customHeight="1" x14ac:dyDescent="0.3">
      <c r="B69" s="83" t="s">
        <v>57</v>
      </c>
      <c r="C69" s="84"/>
      <c r="D69" s="84"/>
      <c r="E69" s="84"/>
      <c r="F69" s="84"/>
      <c r="G69" s="84"/>
      <c r="H69" s="84"/>
      <c r="I69" s="84"/>
      <c r="J69" s="84"/>
      <c r="K69" s="84"/>
      <c r="L69" s="84"/>
    </row>
    <row r="70" spans="2:12" ht="14.25" customHeight="1" x14ac:dyDescent="0.3">
      <c r="B70" s="1" t="s">
        <v>58</v>
      </c>
      <c r="F70" s="8">
        <f t="shared" ref="F70:K70" si="21">IF($H$11="Direkta totalt",(F33+F45+F53+F61-F51),F64)*$C$12</f>
        <v>564349.11852799996</v>
      </c>
      <c r="G70" s="8">
        <f t="shared" si="21"/>
        <v>585082.55200199992</v>
      </c>
      <c r="H70" s="8">
        <f t="shared" si="21"/>
        <v>601214.59695101995</v>
      </c>
      <c r="I70" s="8">
        <f t="shared" si="21"/>
        <v>0</v>
      </c>
      <c r="J70" s="8">
        <f t="shared" si="21"/>
        <v>0</v>
      </c>
      <c r="K70" s="8">
        <f t="shared" si="21"/>
        <v>0</v>
      </c>
      <c r="L70" s="8">
        <f>SUM(F70:K70)</f>
        <v>1750646.2674810197</v>
      </c>
    </row>
    <row r="71" spans="2:12" ht="14.25" customHeight="1" x14ac:dyDescent="0.3">
      <c r="B71" s="68" t="s">
        <v>59</v>
      </c>
      <c r="F71" s="69">
        <f t="shared" ref="F71:K71" si="22">F33+F45+F53+F61+F70</f>
        <v>2511051.8385279998</v>
      </c>
      <c r="G71" s="69">
        <f t="shared" si="22"/>
        <v>2603304.5320020001</v>
      </c>
      <c r="H71" s="69">
        <f t="shared" si="22"/>
        <v>2675083.50675102</v>
      </c>
      <c r="I71" s="69">
        <f t="shared" si="22"/>
        <v>0</v>
      </c>
      <c r="J71" s="69">
        <f t="shared" si="22"/>
        <v>0</v>
      </c>
      <c r="K71" s="69">
        <f t="shared" si="22"/>
        <v>0</v>
      </c>
      <c r="L71" s="69">
        <f>SUM(F71:K71)</f>
        <v>7789439.8772810195</v>
      </c>
    </row>
    <row r="72" spans="2:12" ht="14.25" customHeight="1" x14ac:dyDescent="0.3">
      <c r="B72" s="16" t="s">
        <v>60</v>
      </c>
      <c r="F72" s="60">
        <f t="shared" ref="F72:K72" si="23">F67-F71</f>
        <v>0</v>
      </c>
      <c r="G72" s="60">
        <f t="shared" si="23"/>
        <v>0</v>
      </c>
      <c r="H72" s="60">
        <f t="shared" si="23"/>
        <v>0</v>
      </c>
      <c r="I72" s="60">
        <f t="shared" si="23"/>
        <v>0</v>
      </c>
      <c r="J72" s="60">
        <f t="shared" si="23"/>
        <v>0</v>
      </c>
      <c r="K72" s="60">
        <f t="shared" si="23"/>
        <v>0</v>
      </c>
      <c r="L72" s="60">
        <f>SUM(F72:K72)</f>
        <v>0</v>
      </c>
    </row>
    <row r="74" spans="2:12" ht="19.5" customHeight="1" x14ac:dyDescent="0.3">
      <c r="B74" s="83" t="s">
        <v>61</v>
      </c>
      <c r="C74" s="84"/>
      <c r="D74" s="84"/>
      <c r="E74" s="84"/>
      <c r="F74" s="84"/>
      <c r="G74" s="84"/>
      <c r="H74" s="84"/>
      <c r="I74" s="84"/>
      <c r="J74" s="84"/>
      <c r="K74" s="84"/>
      <c r="L74" s="84"/>
    </row>
    <row r="75" spans="2:12" ht="14.25" customHeight="1" x14ac:dyDescent="0.3">
      <c r="B75" s="16" t="s">
        <v>62</v>
      </c>
      <c r="F75" s="64"/>
      <c r="G75" s="64"/>
      <c r="H75" s="64"/>
      <c r="I75" s="64"/>
      <c r="J75" s="64"/>
      <c r="K75" s="64"/>
      <c r="L75" s="60">
        <f>SUM(F75:K75)</f>
        <v>0</v>
      </c>
    </row>
    <row r="76" spans="2:12" ht="14.25" customHeight="1" x14ac:dyDescent="0.3">
      <c r="B76" s="16" t="s">
        <v>63</v>
      </c>
      <c r="F76" s="60" t="str">
        <f t="shared" ref="F76:L76" si="24">IF($L$75=0,"",F75-F71)</f>
        <v/>
      </c>
      <c r="G76" s="60" t="str">
        <f t="shared" si="24"/>
        <v/>
      </c>
      <c r="H76" s="60" t="str">
        <f t="shared" si="24"/>
        <v/>
      </c>
      <c r="I76" s="60" t="str">
        <f t="shared" si="24"/>
        <v/>
      </c>
      <c r="J76" s="60" t="str">
        <f t="shared" si="24"/>
        <v/>
      </c>
      <c r="K76" s="60" t="str">
        <f t="shared" si="24"/>
        <v/>
      </c>
      <c r="L76" s="60" t="str">
        <f t="shared" si="24"/>
        <v/>
      </c>
    </row>
    <row r="78" spans="2:12" ht="14.25" customHeight="1" x14ac:dyDescent="0.3">
      <c r="B78" s="94" t="s">
        <v>64</v>
      </c>
      <c r="C78" s="84"/>
      <c r="D78" s="84"/>
      <c r="E78" s="84"/>
      <c r="F78" s="84"/>
      <c r="G78" s="84"/>
      <c r="H78" s="84"/>
      <c r="I78" s="84"/>
      <c r="J78" s="84"/>
      <c r="K78" s="84"/>
      <c r="L78" s="84"/>
    </row>
  </sheetData>
  <mergeCells count="23">
    <mergeCell ref="B1:L1"/>
    <mergeCell ref="C14:L14"/>
    <mergeCell ref="C5:L5"/>
    <mergeCell ref="H11:L11"/>
    <mergeCell ref="B78:L78"/>
    <mergeCell ref="B69:L69"/>
    <mergeCell ref="B10:L10"/>
    <mergeCell ref="B74:L74"/>
    <mergeCell ref="B36:L36"/>
    <mergeCell ref="B63:L63"/>
    <mergeCell ref="B2:L2"/>
    <mergeCell ref="G55:L55"/>
    <mergeCell ref="C6:L6"/>
    <mergeCell ref="C7:E7"/>
    <mergeCell ref="B17:L17"/>
    <mergeCell ref="B35:L35"/>
    <mergeCell ref="B4:L4"/>
    <mergeCell ref="B26:L26"/>
    <mergeCell ref="C55:E55"/>
    <mergeCell ref="B54:L54"/>
    <mergeCell ref="B46:L46"/>
    <mergeCell ref="C11:E11"/>
    <mergeCell ref="C8:E8"/>
  </mergeCells>
  <pageMargins left="0.75" right="0.75" top="1" bottom="1" header="0.511811023622047" footer="0.511811023622047"/>
  <pageSetup fitToHeight="0" orientation="landscape" horizontalDpi="300" verticalDpi="30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8"/>
  <sheetViews>
    <sheetView showGridLines="0" zoomScaleNormal="100" workbookViewId="0">
      <selection activeCell="H7" sqref="H7"/>
    </sheetView>
  </sheetViews>
  <sheetFormatPr defaultColWidth="8.6640625" defaultRowHeight="14.4" x14ac:dyDescent="0.3"/>
  <cols>
    <col min="1" max="1" width="2.44140625" customWidth="1"/>
    <col min="2" max="2" width="38" customWidth="1"/>
    <col min="3" max="3" width="13" customWidth="1"/>
    <col min="4" max="4" width="8" customWidth="1"/>
    <col min="5" max="5" width="9" customWidth="1"/>
    <col min="6" max="6" width="23.44140625" customWidth="1"/>
    <col min="7" max="8" width="14.33203125" customWidth="1"/>
    <col min="9" max="10" width="12" customWidth="1"/>
    <col min="11" max="11" width="14" customWidth="1"/>
  </cols>
  <sheetData>
    <row r="1" spans="1:12" ht="27.75" customHeight="1" x14ac:dyDescent="0.3">
      <c r="A1" s="48" t="s">
        <v>78</v>
      </c>
      <c r="B1" s="92" t="s">
        <v>195</v>
      </c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ht="14.25" customHeight="1" x14ac:dyDescent="0.3">
      <c r="B2" s="95" t="s">
        <v>2</v>
      </c>
      <c r="C2" s="84"/>
      <c r="D2" s="84"/>
      <c r="E2" s="84"/>
      <c r="F2" s="84"/>
      <c r="G2" s="84"/>
      <c r="H2" s="84"/>
      <c r="I2" s="84"/>
      <c r="J2" s="84"/>
      <c r="K2" s="84"/>
      <c r="L2" s="84"/>
    </row>
    <row r="4" spans="1:12" ht="19.5" customHeight="1" x14ac:dyDescent="0.3">
      <c r="B4" s="83" t="s">
        <v>3</v>
      </c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2" ht="14.25" customHeight="1" x14ac:dyDescent="0.3">
      <c r="B5" s="16" t="s">
        <v>4</v>
      </c>
      <c r="C5" s="90"/>
      <c r="D5" s="91"/>
      <c r="E5" s="91"/>
      <c r="F5" s="91"/>
      <c r="G5" s="91"/>
      <c r="H5" s="91"/>
      <c r="I5" s="91"/>
      <c r="J5" s="91"/>
      <c r="K5" s="91"/>
      <c r="L5" s="91"/>
    </row>
    <row r="6" spans="1:12" ht="14.25" customHeight="1" x14ac:dyDescent="0.3">
      <c r="B6" s="16" t="s">
        <v>5</v>
      </c>
      <c r="C6" s="90"/>
      <c r="D6" s="91"/>
      <c r="E6" s="91"/>
      <c r="F6" s="91"/>
      <c r="G6" s="91"/>
      <c r="H6" s="91"/>
      <c r="I6" s="91"/>
      <c r="J6" s="91"/>
      <c r="K6" s="91"/>
      <c r="L6" s="91"/>
    </row>
    <row r="7" spans="1:12" ht="14.25" customHeight="1" x14ac:dyDescent="0.3">
      <c r="B7" s="16" t="s">
        <v>6</v>
      </c>
      <c r="C7" s="90" t="s">
        <v>7</v>
      </c>
      <c r="D7" s="91"/>
      <c r="E7" s="91"/>
      <c r="F7" s="49" t="s">
        <v>8</v>
      </c>
      <c r="H7" s="38">
        <v>2026</v>
      </c>
    </row>
    <row r="8" spans="1:12" ht="14.25" customHeight="1" x14ac:dyDescent="0.3">
      <c r="B8" s="16" t="s">
        <v>9</v>
      </c>
      <c r="C8" s="90"/>
      <c r="D8" s="91"/>
      <c r="E8" s="91"/>
      <c r="F8" s="49" t="s">
        <v>10</v>
      </c>
      <c r="H8" s="38">
        <v>5</v>
      </c>
    </row>
    <row r="10" spans="1:12" ht="19.5" customHeight="1" x14ac:dyDescent="0.3">
      <c r="B10" s="83" t="s">
        <v>11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</row>
    <row r="11" spans="1:12" ht="14.25" customHeight="1" x14ac:dyDescent="0.3">
      <c r="B11" s="16" t="s">
        <v>12</v>
      </c>
      <c r="C11" s="89" t="str">
        <f>IFERROR(VLOOKUP($A$1,RULES,2,FALSE()),"")</f>
        <v>Full kostnad (SUHF)</v>
      </c>
      <c r="D11" s="84"/>
      <c r="E11" s="84"/>
      <c r="F11" s="49" t="s">
        <v>13</v>
      </c>
      <c r="H11" s="89" t="str">
        <f>IFERROR(VLOOKUP($A$1,RULES,4,FALSE()),"INDI-bas")</f>
        <v>INDI-bas</v>
      </c>
      <c r="I11" s="84"/>
      <c r="J11" s="84"/>
      <c r="K11" s="84"/>
      <c r="L11" s="84"/>
    </row>
    <row r="12" spans="1:12" ht="14.25" customHeight="1" x14ac:dyDescent="0.3">
      <c r="B12" s="16" t="s">
        <v>14</v>
      </c>
      <c r="C12" s="50">
        <f>IFERROR(VLOOKUP($A$1,RULES,3,FALSE()),INDI_KI)</f>
        <v>0.28989999999999999</v>
      </c>
      <c r="F12" s="49" t="s">
        <v>15</v>
      </c>
      <c r="H12" s="51">
        <f>IFERROR(VLOOKUP($A$1,RULES,5,FALSE()),0)</f>
        <v>0</v>
      </c>
    </row>
    <row r="13" spans="1:12" ht="14.25" customHeight="1" x14ac:dyDescent="0.3">
      <c r="B13" s="16" t="s">
        <v>16</v>
      </c>
      <c r="C13" s="52">
        <f>IFERROR(VLOOKUP($A$1,RULES,6,FALSE()),0)</f>
        <v>0</v>
      </c>
      <c r="F13" s="49" t="s">
        <v>17</v>
      </c>
      <c r="H13" s="53">
        <f>IFERROR(VLOOKUP($A$1,RULES,7,FALSE()),"")</f>
        <v>6</v>
      </c>
    </row>
    <row r="14" spans="1:12" ht="45.75" customHeight="1" x14ac:dyDescent="0.3">
      <c r="B14" s="54" t="s">
        <v>18</v>
      </c>
      <c r="C14" s="93" t="str">
        <f>IFERROR(VLOOKUP($A$1,RULES,8,FALSE()),"")</f>
        <v>Forte (hälsa, arbetsliv, välfärd). Full kostnadstäckning, INDI och LKP enligt KI:s satser.</v>
      </c>
      <c r="D14" s="84"/>
      <c r="E14" s="84"/>
      <c r="F14" s="84"/>
      <c r="G14" s="84"/>
      <c r="H14" s="84"/>
      <c r="I14" s="84"/>
      <c r="J14" s="84"/>
      <c r="K14" s="84"/>
      <c r="L14" s="84"/>
    </row>
    <row r="16" spans="1:12" ht="14.25" customHeight="1" x14ac:dyDescent="0.3">
      <c r="B16" s="55" t="s">
        <v>19</v>
      </c>
      <c r="C16" s="56" t="s">
        <v>20</v>
      </c>
      <c r="D16" s="56" t="s">
        <v>21</v>
      </c>
      <c r="E16" s="56" t="s">
        <v>22</v>
      </c>
      <c r="F16" s="57">
        <f>IF(1&lt;=$H$8,$H$7+0,"")</f>
        <v>2026</v>
      </c>
      <c r="G16" s="57">
        <f>IF(2&lt;=$H$8,$H$7+1,"")</f>
        <v>2027</v>
      </c>
      <c r="H16" s="57">
        <f>IF(3&lt;=$H$8,$H$7+2,"")</f>
        <v>2028</v>
      </c>
      <c r="I16" s="57">
        <f>IF(4&lt;=$H$8,$H$7+3,"")</f>
        <v>2029</v>
      </c>
      <c r="J16" s="57">
        <f>IF(5&lt;=$H$8,$H$7+4,"")</f>
        <v>2030</v>
      </c>
      <c r="K16" s="57" t="str">
        <f>IF(6&lt;=$H$8,$H$7+5,"")</f>
        <v/>
      </c>
      <c r="L16" s="56" t="s">
        <v>23</v>
      </c>
    </row>
    <row r="17" spans="2:12" ht="14.25" customHeight="1" x14ac:dyDescent="0.3">
      <c r="B17" s="85" t="s">
        <v>24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</row>
    <row r="18" spans="2:12" ht="14.25" customHeight="1" x14ac:dyDescent="0.3">
      <c r="B18" s="20" t="s">
        <v>196</v>
      </c>
      <c r="C18" s="58"/>
      <c r="D18" s="37"/>
      <c r="E18" s="38">
        <v>4</v>
      </c>
      <c r="F18" s="8">
        <f t="shared" ref="F18:F25" si="0">IF(1&lt;=$H$8,IF($H$12=0,$C18,MIN($C18,$H$12))*IF($E18="",12,$E18)*$D18*(1+SAL_IDX)^0,0)</f>
        <v>0</v>
      </c>
      <c r="G18" s="8">
        <f t="shared" ref="G18:G25" si="1">IF(2&lt;=$H$8,IF($H$12=0,$C18,MIN($C18,$H$12))*IF($E18="",12,$E18)*$D18*(1+SAL_IDX)^1,0)</f>
        <v>0</v>
      </c>
      <c r="H18" s="8">
        <f t="shared" ref="H18:H25" si="2">IF(3&lt;=$H$8,IF($H$12=0,$C18,MIN($C18,$H$12))*IF($E18="",12,$E18)*$D18*(1+SAL_IDX)^2,0)</f>
        <v>0</v>
      </c>
      <c r="I18" s="8">
        <f t="shared" ref="I18:I25" si="3">IF(4&lt;=$H$8,IF($H$12=0,$C18,MIN($C18,$H$12))*IF($E18="",12,$E18)*$D18*(1+SAL_IDX)^3,0)</f>
        <v>0</v>
      </c>
      <c r="J18" s="8">
        <f t="shared" ref="J18:J25" si="4">IF(5&lt;=$H$8,IF($H$12=0,$C18,MIN($C18,$H$12))*IF($E18="",12,$E18)*$D18*(1+SAL_IDX)^4,0)</f>
        <v>0</v>
      </c>
      <c r="K18" s="8">
        <f t="shared" ref="K18:K25" si="5">IF(6&lt;=$H$8,IF($H$12=0,$C18,MIN($C18,$H$12))*IF($E18="",12,$E18)*$D18*(1+SAL_IDX)^5,0)</f>
        <v>0</v>
      </c>
      <c r="L18" s="8">
        <f t="shared" ref="L18:L25" si="6">SUM(F18:K18)</f>
        <v>0</v>
      </c>
    </row>
    <row r="19" spans="2:12" ht="14.25" customHeight="1" x14ac:dyDescent="0.3">
      <c r="B19" s="20"/>
      <c r="C19" s="58"/>
      <c r="D19" s="37"/>
      <c r="E19" s="38">
        <v>12</v>
      </c>
      <c r="F19" s="8">
        <f t="shared" si="0"/>
        <v>0</v>
      </c>
      <c r="G19" s="8">
        <f t="shared" si="1"/>
        <v>0</v>
      </c>
      <c r="H19" s="8">
        <f t="shared" si="2"/>
        <v>0</v>
      </c>
      <c r="I19" s="8">
        <f t="shared" si="3"/>
        <v>0</v>
      </c>
      <c r="J19" s="8">
        <f t="shared" si="4"/>
        <v>0</v>
      </c>
      <c r="K19" s="8">
        <f t="shared" si="5"/>
        <v>0</v>
      </c>
      <c r="L19" s="8">
        <f t="shared" si="6"/>
        <v>0</v>
      </c>
    </row>
    <row r="20" spans="2:12" ht="14.25" customHeight="1" x14ac:dyDescent="0.3">
      <c r="B20" s="20"/>
      <c r="C20" s="58"/>
      <c r="D20" s="37"/>
      <c r="E20" s="38">
        <v>12</v>
      </c>
      <c r="F20" s="8">
        <f t="shared" si="0"/>
        <v>0</v>
      </c>
      <c r="G20" s="8">
        <f t="shared" si="1"/>
        <v>0</v>
      </c>
      <c r="H20" s="8">
        <f t="shared" si="2"/>
        <v>0</v>
      </c>
      <c r="I20" s="8">
        <f t="shared" si="3"/>
        <v>0</v>
      </c>
      <c r="J20" s="8">
        <f t="shared" si="4"/>
        <v>0</v>
      </c>
      <c r="K20" s="8">
        <f t="shared" si="5"/>
        <v>0</v>
      </c>
      <c r="L20" s="8">
        <f t="shared" si="6"/>
        <v>0</v>
      </c>
    </row>
    <row r="21" spans="2:12" ht="14.25" customHeight="1" x14ac:dyDescent="0.3">
      <c r="B21" s="20"/>
      <c r="C21" s="58"/>
      <c r="D21" s="37"/>
      <c r="E21" s="38">
        <v>12</v>
      </c>
      <c r="F21" s="8">
        <f t="shared" si="0"/>
        <v>0</v>
      </c>
      <c r="G21" s="8">
        <f t="shared" si="1"/>
        <v>0</v>
      </c>
      <c r="H21" s="8">
        <f t="shared" si="2"/>
        <v>0</v>
      </c>
      <c r="I21" s="8">
        <f t="shared" si="3"/>
        <v>0</v>
      </c>
      <c r="J21" s="8">
        <f t="shared" si="4"/>
        <v>0</v>
      </c>
      <c r="K21" s="8">
        <f t="shared" si="5"/>
        <v>0</v>
      </c>
      <c r="L21" s="8">
        <f t="shared" si="6"/>
        <v>0</v>
      </c>
    </row>
    <row r="22" spans="2:12" ht="14.25" customHeight="1" x14ac:dyDescent="0.3">
      <c r="B22" s="20"/>
      <c r="C22" s="58"/>
      <c r="D22" s="37"/>
      <c r="E22" s="38">
        <v>12</v>
      </c>
      <c r="F22" s="8">
        <f t="shared" si="0"/>
        <v>0</v>
      </c>
      <c r="G22" s="8">
        <f t="shared" si="1"/>
        <v>0</v>
      </c>
      <c r="H22" s="8">
        <f t="shared" si="2"/>
        <v>0</v>
      </c>
      <c r="I22" s="8">
        <f t="shared" si="3"/>
        <v>0</v>
      </c>
      <c r="J22" s="8">
        <f t="shared" si="4"/>
        <v>0</v>
      </c>
      <c r="K22" s="8">
        <f t="shared" si="5"/>
        <v>0</v>
      </c>
      <c r="L22" s="8">
        <f t="shared" si="6"/>
        <v>0</v>
      </c>
    </row>
    <row r="23" spans="2:12" ht="14.25" customHeight="1" x14ac:dyDescent="0.3">
      <c r="B23" s="20"/>
      <c r="C23" s="58"/>
      <c r="D23" s="37"/>
      <c r="E23" s="38">
        <v>12</v>
      </c>
      <c r="F23" s="8">
        <f t="shared" si="0"/>
        <v>0</v>
      </c>
      <c r="G23" s="8">
        <f t="shared" si="1"/>
        <v>0</v>
      </c>
      <c r="H23" s="8">
        <f t="shared" si="2"/>
        <v>0</v>
      </c>
      <c r="I23" s="8">
        <f t="shared" si="3"/>
        <v>0</v>
      </c>
      <c r="J23" s="8">
        <f t="shared" si="4"/>
        <v>0</v>
      </c>
      <c r="K23" s="8">
        <f t="shared" si="5"/>
        <v>0</v>
      </c>
      <c r="L23" s="8">
        <f t="shared" si="6"/>
        <v>0</v>
      </c>
    </row>
    <row r="24" spans="2:12" ht="14.25" customHeight="1" x14ac:dyDescent="0.3">
      <c r="B24" s="20"/>
      <c r="C24" s="58"/>
      <c r="D24" s="37"/>
      <c r="E24" s="38">
        <v>12</v>
      </c>
      <c r="F24" s="8">
        <f t="shared" si="0"/>
        <v>0</v>
      </c>
      <c r="G24" s="8">
        <f t="shared" si="1"/>
        <v>0</v>
      </c>
      <c r="H24" s="8">
        <f t="shared" si="2"/>
        <v>0</v>
      </c>
      <c r="I24" s="8">
        <f t="shared" si="3"/>
        <v>0</v>
      </c>
      <c r="J24" s="8">
        <f t="shared" si="4"/>
        <v>0</v>
      </c>
      <c r="K24" s="8">
        <f t="shared" si="5"/>
        <v>0</v>
      </c>
      <c r="L24" s="8">
        <f t="shared" si="6"/>
        <v>0</v>
      </c>
    </row>
    <row r="25" spans="2:12" ht="14.25" customHeight="1" x14ac:dyDescent="0.3">
      <c r="B25" s="20"/>
      <c r="C25" s="58"/>
      <c r="D25" s="37"/>
      <c r="E25" s="38">
        <v>12</v>
      </c>
      <c r="F25" s="8">
        <f t="shared" si="0"/>
        <v>0</v>
      </c>
      <c r="G25" s="8">
        <f t="shared" si="1"/>
        <v>0</v>
      </c>
      <c r="H25" s="8">
        <f t="shared" si="2"/>
        <v>0</v>
      </c>
      <c r="I25" s="8">
        <f t="shared" si="3"/>
        <v>0</v>
      </c>
      <c r="J25" s="8">
        <f t="shared" si="4"/>
        <v>0</v>
      </c>
      <c r="K25" s="8">
        <f t="shared" si="5"/>
        <v>0</v>
      </c>
      <c r="L25" s="8">
        <f t="shared" si="6"/>
        <v>0</v>
      </c>
    </row>
    <row r="26" spans="2:12" ht="14.25" customHeight="1" x14ac:dyDescent="0.3">
      <c r="B26" s="85" t="s">
        <v>25</v>
      </c>
      <c r="C26" s="84"/>
      <c r="D26" s="84"/>
      <c r="E26" s="84"/>
      <c r="F26" s="84"/>
      <c r="G26" s="84"/>
      <c r="H26" s="84"/>
      <c r="I26" s="84"/>
      <c r="J26" s="84"/>
      <c r="K26" s="84"/>
      <c r="L26" s="84"/>
    </row>
    <row r="27" spans="2:12" ht="14.25" customHeight="1" x14ac:dyDescent="0.3">
      <c r="B27" s="20"/>
      <c r="C27" s="59"/>
      <c r="D27" s="37"/>
      <c r="E27" s="38">
        <v>12</v>
      </c>
      <c r="F27" s="8">
        <f>IFERROR(IF(AND(1&lt;=$H$8,$C27&lt;&gt;""),INDEX(DR_VAL,MIN(1,4),MATCH($C27,DR_KAT,0))*$D27*IF($E27="",12,$E27),0),0)</f>
        <v>0</v>
      </c>
      <c r="G27" s="8">
        <f>IFERROR(IF(AND(2&lt;=$H$8,$C27&lt;&gt;""),INDEX(DR_VAL,MIN(2,4),MATCH($C27,DR_KAT,0))*$D27*IF($E27="",12,$E27),0),0)</f>
        <v>0</v>
      </c>
      <c r="H27" s="8">
        <f>IFERROR(IF(AND(3&lt;=$H$8,$C27&lt;&gt;""),INDEX(DR_VAL,MIN(3,4),MATCH($C27,DR_KAT,0))*$D27*IF($E27="",12,$E27),0),0)</f>
        <v>0</v>
      </c>
      <c r="I27" s="8">
        <f>IFERROR(IF(AND(4&lt;=$H$8,$C27&lt;&gt;""),INDEX(DR_VAL,MIN(4,4),MATCH($C27,DR_KAT,0))*$D27*IF($E27="",12,$E27),0),0)</f>
        <v>0</v>
      </c>
      <c r="J27" s="8">
        <f>IFERROR(IF(AND(5&lt;=$H$8,$C27&lt;&gt;""),INDEX(DR_VAL,MIN(5,4),MATCH($C27,DR_KAT,0))*$D27*IF($E27="",12,$E27),0),0)</f>
        <v>0</v>
      </c>
      <c r="K27" s="8">
        <f>IFERROR(IF(AND(6&lt;=$H$8,$C27&lt;&gt;""),INDEX(DR_VAL,MIN(6,4),MATCH($C27,DR_KAT,0))*$D27*IF($E27="",12,$E27),0),0)</f>
        <v>0</v>
      </c>
      <c r="L27" s="8">
        <f t="shared" ref="L27:L33" si="7">SUM(F27:K27)</f>
        <v>0</v>
      </c>
    </row>
    <row r="28" spans="2:12" ht="14.25" customHeight="1" x14ac:dyDescent="0.3">
      <c r="B28" s="20"/>
      <c r="C28" s="59"/>
      <c r="D28" s="37"/>
      <c r="E28" s="38">
        <v>12</v>
      </c>
      <c r="F28" s="8">
        <f>IFERROR(IF(AND(1&lt;=$H$8,$C28&lt;&gt;""),INDEX(DR_VAL,MIN(1,4),MATCH($C28,DR_KAT,0))*$D28*IF($E28="",12,$E28),0),0)</f>
        <v>0</v>
      </c>
      <c r="G28" s="8">
        <f>IFERROR(IF(AND(2&lt;=$H$8,$C28&lt;&gt;""),INDEX(DR_VAL,MIN(2,4),MATCH($C28,DR_KAT,0))*$D28*IF($E28="",12,$E28),0),0)</f>
        <v>0</v>
      </c>
      <c r="H28" s="8">
        <f>IFERROR(IF(AND(3&lt;=$H$8,$C28&lt;&gt;""),INDEX(DR_VAL,MIN(3,4),MATCH($C28,DR_KAT,0))*$D28*IF($E28="",12,$E28),0),0)</f>
        <v>0</v>
      </c>
      <c r="I28" s="8">
        <f>IFERROR(IF(AND(4&lt;=$H$8,$C28&lt;&gt;""),INDEX(DR_VAL,MIN(4,4),MATCH($C28,DR_KAT,0))*$D28*IF($E28="",12,$E28),0),0)</f>
        <v>0</v>
      </c>
      <c r="J28" s="8">
        <f>IFERROR(IF(AND(5&lt;=$H$8,$C28&lt;&gt;""),INDEX(DR_VAL,MIN(5,4),MATCH($C28,DR_KAT,0))*$D28*IF($E28="",12,$E28),0),0)</f>
        <v>0</v>
      </c>
      <c r="K28" s="8">
        <f>IFERROR(IF(AND(6&lt;=$H$8,$C28&lt;&gt;""),INDEX(DR_VAL,MIN(6,4),MATCH($C28,DR_KAT,0))*$D28*IF($E28="",12,$E28),0),0)</f>
        <v>0</v>
      </c>
      <c r="L28" s="8">
        <f t="shared" si="7"/>
        <v>0</v>
      </c>
    </row>
    <row r="29" spans="2:12" ht="14.25" customHeight="1" x14ac:dyDescent="0.3">
      <c r="B29" s="20"/>
      <c r="C29" s="59"/>
      <c r="D29" s="37"/>
      <c r="E29" s="38">
        <v>12</v>
      </c>
      <c r="F29" s="8">
        <f>IFERROR(IF(AND(1&lt;=$H$8,$C29&lt;&gt;""),INDEX(DR_VAL,MIN(1,4),MATCH($C29,DR_KAT,0))*$D29*IF($E29="",12,$E29),0),0)</f>
        <v>0</v>
      </c>
      <c r="G29" s="8">
        <f>IFERROR(IF(AND(2&lt;=$H$8,$C29&lt;&gt;""),INDEX(DR_VAL,MIN(2,4),MATCH($C29,DR_KAT,0))*$D29*IF($E29="",12,$E29),0),0)</f>
        <v>0</v>
      </c>
      <c r="H29" s="8">
        <f>IFERROR(IF(AND(3&lt;=$H$8,$C29&lt;&gt;""),INDEX(DR_VAL,MIN(3,4),MATCH($C29,DR_KAT,0))*$D29*IF($E29="",12,$E29),0),0)</f>
        <v>0</v>
      </c>
      <c r="I29" s="8">
        <f>IFERROR(IF(AND(4&lt;=$H$8,$C29&lt;&gt;""),INDEX(DR_VAL,MIN(4,4),MATCH($C29,DR_KAT,0))*$D29*IF($E29="",12,$E29),0),0)</f>
        <v>0</v>
      </c>
      <c r="J29" s="8">
        <f>IFERROR(IF(AND(5&lt;=$H$8,$C29&lt;&gt;""),INDEX(DR_VAL,MIN(5,4),MATCH($C29,DR_KAT,0))*$D29*IF($E29="",12,$E29),0),0)</f>
        <v>0</v>
      </c>
      <c r="K29" s="8">
        <f>IFERROR(IF(AND(6&lt;=$H$8,$C29&lt;&gt;""),INDEX(DR_VAL,MIN(6,4),MATCH($C29,DR_KAT,0))*$D29*IF($E29="",12,$E29),0),0)</f>
        <v>0</v>
      </c>
      <c r="L29" s="8">
        <f t="shared" si="7"/>
        <v>0</v>
      </c>
    </row>
    <row r="30" spans="2:12" ht="14.25" customHeight="1" x14ac:dyDescent="0.3">
      <c r="B30" s="20"/>
      <c r="C30" s="59"/>
      <c r="D30" s="37"/>
      <c r="E30" s="38">
        <v>12</v>
      </c>
      <c r="F30" s="8">
        <f>IFERROR(IF(AND(1&lt;=$H$8,$C30&lt;&gt;""),INDEX(DR_VAL,MIN(1,4),MATCH($C30,DR_KAT,0))*$D30*IF($E30="",12,$E30),0),0)</f>
        <v>0</v>
      </c>
      <c r="G30" s="8">
        <f>IFERROR(IF(AND(2&lt;=$H$8,$C30&lt;&gt;""),INDEX(DR_VAL,MIN(2,4),MATCH($C30,DR_KAT,0))*$D30*IF($E30="",12,$E30),0),0)</f>
        <v>0</v>
      </c>
      <c r="H30" s="8">
        <f>IFERROR(IF(AND(3&lt;=$H$8,$C30&lt;&gt;""),INDEX(DR_VAL,MIN(3,4),MATCH($C30,DR_KAT,0))*$D30*IF($E30="",12,$E30),0),0)</f>
        <v>0</v>
      </c>
      <c r="I30" s="8">
        <f>IFERROR(IF(AND(4&lt;=$H$8,$C30&lt;&gt;""),INDEX(DR_VAL,MIN(4,4),MATCH($C30,DR_KAT,0))*$D30*IF($E30="",12,$E30),0),0)</f>
        <v>0</v>
      </c>
      <c r="J30" s="8">
        <f>IFERROR(IF(AND(5&lt;=$H$8,$C30&lt;&gt;""),INDEX(DR_VAL,MIN(5,4),MATCH($C30,DR_KAT,0))*$D30*IF($E30="",12,$E30),0),0)</f>
        <v>0</v>
      </c>
      <c r="K30" s="8">
        <f>IFERROR(IF(AND(6&lt;=$H$8,$C30&lt;&gt;""),INDEX(DR_VAL,MIN(6,4),MATCH($C30,DR_KAT,0))*$D30*IF($E30="",12,$E30),0),0)</f>
        <v>0</v>
      </c>
      <c r="L30" s="8">
        <f t="shared" si="7"/>
        <v>0</v>
      </c>
    </row>
    <row r="31" spans="2:12" ht="14.25" customHeight="1" x14ac:dyDescent="0.3">
      <c r="B31" s="16" t="s">
        <v>26</v>
      </c>
      <c r="F31" s="60">
        <f t="shared" ref="F31:K31" si="8">SUM(F18:F25)+SUM(F27:F30)</f>
        <v>0</v>
      </c>
      <c r="G31" s="60">
        <f t="shared" si="8"/>
        <v>0</v>
      </c>
      <c r="H31" s="60">
        <f t="shared" si="8"/>
        <v>0</v>
      </c>
      <c r="I31" s="60">
        <f t="shared" si="8"/>
        <v>0</v>
      </c>
      <c r="J31" s="60">
        <f t="shared" si="8"/>
        <v>0</v>
      </c>
      <c r="K31" s="60">
        <f t="shared" si="8"/>
        <v>0</v>
      </c>
      <c r="L31" s="60">
        <f t="shared" si="7"/>
        <v>0</v>
      </c>
    </row>
    <row r="32" spans="2:12" ht="14.25" customHeight="1" x14ac:dyDescent="0.3">
      <c r="B32" s="1" t="s">
        <v>27</v>
      </c>
      <c r="D32" s="61">
        <f>LKP</f>
        <v>0.59859999999999991</v>
      </c>
      <c r="F32" s="8">
        <f t="shared" ref="F32:K32" si="9">F31*LKP</f>
        <v>0</v>
      </c>
      <c r="G32" s="8">
        <f t="shared" si="9"/>
        <v>0</v>
      </c>
      <c r="H32" s="8">
        <f t="shared" si="9"/>
        <v>0</v>
      </c>
      <c r="I32" s="8">
        <f t="shared" si="9"/>
        <v>0</v>
      </c>
      <c r="J32" s="8">
        <f t="shared" si="9"/>
        <v>0</v>
      </c>
      <c r="K32" s="8">
        <f t="shared" si="9"/>
        <v>0</v>
      </c>
      <c r="L32" s="8">
        <f t="shared" si="7"/>
        <v>0</v>
      </c>
    </row>
    <row r="33" spans="2:12" ht="14.25" customHeight="1" x14ac:dyDescent="0.3">
      <c r="B33" s="62" t="s">
        <v>28</v>
      </c>
      <c r="F33" s="63">
        <f t="shared" ref="F33:K33" si="10">F31+F32</f>
        <v>0</v>
      </c>
      <c r="G33" s="63">
        <f t="shared" si="10"/>
        <v>0</v>
      </c>
      <c r="H33" s="63">
        <f t="shared" si="10"/>
        <v>0</v>
      </c>
      <c r="I33" s="63">
        <f t="shared" si="10"/>
        <v>0</v>
      </c>
      <c r="J33" s="63">
        <f t="shared" si="10"/>
        <v>0</v>
      </c>
      <c r="K33" s="63">
        <f t="shared" si="10"/>
        <v>0</v>
      </c>
      <c r="L33" s="63">
        <f t="shared" si="7"/>
        <v>0</v>
      </c>
    </row>
    <row r="35" spans="2:12" ht="19.5" customHeight="1" x14ac:dyDescent="0.3">
      <c r="B35" s="83" t="s">
        <v>29</v>
      </c>
      <c r="C35" s="84"/>
      <c r="D35" s="84"/>
      <c r="E35" s="84"/>
      <c r="F35" s="84"/>
      <c r="G35" s="84"/>
      <c r="H35" s="84"/>
      <c r="I35" s="84"/>
      <c r="J35" s="84"/>
      <c r="K35" s="84"/>
      <c r="L35" s="84"/>
    </row>
    <row r="36" spans="2:12" ht="14.25" customHeight="1" x14ac:dyDescent="0.3">
      <c r="B36" s="85" t="s">
        <v>30</v>
      </c>
      <c r="C36" s="84"/>
      <c r="D36" s="84"/>
      <c r="E36" s="84"/>
      <c r="F36" s="84"/>
      <c r="G36" s="84"/>
      <c r="H36" s="84"/>
      <c r="I36" s="84"/>
      <c r="J36" s="84"/>
      <c r="K36" s="84"/>
      <c r="L36" s="84"/>
    </row>
    <row r="37" spans="2:12" ht="14.25" customHeight="1" x14ac:dyDescent="0.3">
      <c r="B37" s="20" t="s">
        <v>31</v>
      </c>
      <c r="F37" s="64"/>
      <c r="G37" s="64"/>
      <c r="H37" s="64"/>
      <c r="I37" s="64"/>
      <c r="J37" s="64"/>
      <c r="K37" s="64"/>
      <c r="L37" s="8">
        <f t="shared" ref="L37:L45" si="11">SUM(F37:K37)</f>
        <v>0</v>
      </c>
    </row>
    <row r="38" spans="2:12" ht="14.25" customHeight="1" x14ac:dyDescent="0.3">
      <c r="B38" s="20" t="s">
        <v>32</v>
      </c>
      <c r="F38" s="64"/>
      <c r="G38" s="64"/>
      <c r="H38" s="64"/>
      <c r="I38" s="64"/>
      <c r="J38" s="64"/>
      <c r="K38" s="64"/>
      <c r="L38" s="8">
        <f t="shared" si="11"/>
        <v>0</v>
      </c>
    </row>
    <row r="39" spans="2:12" ht="14.25" customHeight="1" x14ac:dyDescent="0.3">
      <c r="B39" s="20" t="s">
        <v>33</v>
      </c>
      <c r="F39" s="64"/>
      <c r="G39" s="64"/>
      <c r="H39" s="64"/>
      <c r="I39" s="64"/>
      <c r="J39" s="64"/>
      <c r="K39" s="64"/>
      <c r="L39" s="8">
        <f t="shared" si="11"/>
        <v>0</v>
      </c>
    </row>
    <row r="40" spans="2:12" ht="14.25" customHeight="1" x14ac:dyDescent="0.3">
      <c r="B40" s="20" t="s">
        <v>34</v>
      </c>
      <c r="F40" s="64"/>
      <c r="G40" s="64"/>
      <c r="H40" s="64"/>
      <c r="I40" s="64"/>
      <c r="J40" s="64"/>
      <c r="K40" s="64"/>
      <c r="L40" s="8">
        <f t="shared" si="11"/>
        <v>0</v>
      </c>
    </row>
    <row r="41" spans="2:12" ht="14.25" customHeight="1" x14ac:dyDescent="0.3">
      <c r="B41" s="20" t="s">
        <v>35</v>
      </c>
      <c r="F41" s="64"/>
      <c r="G41" s="64"/>
      <c r="H41" s="64"/>
      <c r="I41" s="64"/>
      <c r="J41" s="64"/>
      <c r="K41" s="64"/>
      <c r="L41" s="8">
        <f t="shared" si="11"/>
        <v>0</v>
      </c>
    </row>
    <row r="42" spans="2:12" ht="14.25" customHeight="1" x14ac:dyDescent="0.3">
      <c r="B42" s="20" t="s">
        <v>36</v>
      </c>
      <c r="F42" s="64"/>
      <c r="G42" s="64"/>
      <c r="H42" s="64"/>
      <c r="I42" s="64"/>
      <c r="J42" s="64"/>
      <c r="K42" s="64"/>
      <c r="L42" s="8">
        <f t="shared" si="11"/>
        <v>0</v>
      </c>
    </row>
    <row r="43" spans="2:12" ht="14.25" customHeight="1" x14ac:dyDescent="0.3">
      <c r="B43" s="20" t="s">
        <v>37</v>
      </c>
      <c r="F43" s="64"/>
      <c r="G43" s="64"/>
      <c r="H43" s="64"/>
      <c r="I43" s="64"/>
      <c r="J43" s="64"/>
      <c r="K43" s="64"/>
      <c r="L43" s="8">
        <f t="shared" si="11"/>
        <v>0</v>
      </c>
    </row>
    <row r="44" spans="2:12" ht="14.25" customHeight="1" x14ac:dyDescent="0.3">
      <c r="B44" s="20" t="s">
        <v>38</v>
      </c>
      <c r="F44" s="64"/>
      <c r="G44" s="64"/>
      <c r="H44" s="64"/>
      <c r="I44" s="64"/>
      <c r="J44" s="64"/>
      <c r="K44" s="64"/>
      <c r="L44" s="8">
        <f t="shared" si="11"/>
        <v>0</v>
      </c>
    </row>
    <row r="45" spans="2:12" ht="14.25" customHeight="1" x14ac:dyDescent="0.3">
      <c r="B45" s="16" t="s">
        <v>39</v>
      </c>
      <c r="F45" s="60">
        <f t="shared" ref="F45:K45" si="12">SUM(F37:F44)</f>
        <v>0</v>
      </c>
      <c r="G45" s="60">
        <f t="shared" si="12"/>
        <v>0</v>
      </c>
      <c r="H45" s="60">
        <f t="shared" si="12"/>
        <v>0</v>
      </c>
      <c r="I45" s="60">
        <f t="shared" si="12"/>
        <v>0</v>
      </c>
      <c r="J45" s="60">
        <f t="shared" si="12"/>
        <v>0</v>
      </c>
      <c r="K45" s="60">
        <f t="shared" si="12"/>
        <v>0</v>
      </c>
      <c r="L45" s="60">
        <f t="shared" si="11"/>
        <v>0</v>
      </c>
    </row>
    <row r="46" spans="2:12" ht="14.25" customHeight="1" x14ac:dyDescent="0.3">
      <c r="B46" s="85" t="s">
        <v>40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</row>
    <row r="47" spans="2:12" ht="14.25" customHeight="1" x14ac:dyDescent="0.3">
      <c r="B47" s="20" t="s">
        <v>41</v>
      </c>
      <c r="F47" s="64"/>
      <c r="G47" s="64"/>
      <c r="H47" s="64"/>
      <c r="I47" s="64"/>
      <c r="J47" s="64"/>
      <c r="K47" s="64"/>
      <c r="L47" s="8">
        <f t="shared" ref="L47:L53" si="13">SUM(F47:K47)</f>
        <v>0</v>
      </c>
    </row>
    <row r="48" spans="2:12" ht="14.25" customHeight="1" x14ac:dyDescent="0.3">
      <c r="B48" s="20" t="s">
        <v>42</v>
      </c>
      <c r="F48" s="64"/>
      <c r="G48" s="64"/>
      <c r="H48" s="64"/>
      <c r="I48" s="64"/>
      <c r="J48" s="64"/>
      <c r="K48" s="64"/>
      <c r="L48" s="8">
        <f t="shared" si="13"/>
        <v>0</v>
      </c>
    </row>
    <row r="49" spans="2:12" ht="14.25" customHeight="1" x14ac:dyDescent="0.3">
      <c r="B49" s="20" t="s">
        <v>43</v>
      </c>
      <c r="F49" s="64"/>
      <c r="G49" s="64"/>
      <c r="H49" s="64"/>
      <c r="I49" s="64"/>
      <c r="J49" s="64"/>
      <c r="K49" s="64"/>
      <c r="L49" s="8">
        <f t="shared" si="13"/>
        <v>0</v>
      </c>
    </row>
    <row r="50" spans="2:12" ht="14.25" customHeight="1" x14ac:dyDescent="0.3">
      <c r="B50" s="20" t="s">
        <v>44</v>
      </c>
      <c r="F50" s="64"/>
      <c r="G50" s="64"/>
      <c r="H50" s="64"/>
      <c r="I50" s="64"/>
      <c r="J50" s="64"/>
      <c r="K50" s="64"/>
      <c r="L50" s="8">
        <f t="shared" si="13"/>
        <v>0</v>
      </c>
    </row>
    <row r="51" spans="2:12" ht="14.25" customHeight="1" x14ac:dyDescent="0.3">
      <c r="B51" s="20" t="s">
        <v>45</v>
      </c>
      <c r="F51" s="64"/>
      <c r="G51" s="64"/>
      <c r="H51" s="64"/>
      <c r="I51" s="64"/>
      <c r="J51" s="64"/>
      <c r="K51" s="64"/>
      <c r="L51" s="8">
        <f t="shared" si="13"/>
        <v>0</v>
      </c>
    </row>
    <row r="52" spans="2:12" ht="14.25" customHeight="1" x14ac:dyDescent="0.3">
      <c r="B52" s="20" t="s">
        <v>46</v>
      </c>
      <c r="F52" s="64"/>
      <c r="G52" s="64"/>
      <c r="H52" s="64"/>
      <c r="I52" s="64"/>
      <c r="J52" s="64"/>
      <c r="K52" s="64"/>
      <c r="L52" s="8">
        <f t="shared" si="13"/>
        <v>0</v>
      </c>
    </row>
    <row r="53" spans="2:12" ht="14.25" customHeight="1" x14ac:dyDescent="0.3">
      <c r="B53" s="16" t="s">
        <v>47</v>
      </c>
      <c r="F53" s="60">
        <f t="shared" ref="F53:K53" si="14">SUM(F47:F52)</f>
        <v>0</v>
      </c>
      <c r="G53" s="60">
        <f t="shared" si="14"/>
        <v>0</v>
      </c>
      <c r="H53" s="60">
        <f t="shared" si="14"/>
        <v>0</v>
      </c>
      <c r="I53" s="60">
        <f t="shared" si="14"/>
        <v>0</v>
      </c>
      <c r="J53" s="60">
        <f t="shared" si="14"/>
        <v>0</v>
      </c>
      <c r="K53" s="60">
        <f t="shared" si="14"/>
        <v>0</v>
      </c>
      <c r="L53" s="60">
        <f t="shared" si="13"/>
        <v>0</v>
      </c>
    </row>
    <row r="54" spans="2:12" ht="14.25" customHeight="1" x14ac:dyDescent="0.3">
      <c r="B54" s="85" t="s">
        <v>48</v>
      </c>
      <c r="C54" s="84"/>
      <c r="D54" s="84"/>
      <c r="E54" s="84"/>
      <c r="F54" s="84"/>
      <c r="G54" s="84"/>
      <c r="H54" s="84"/>
      <c r="I54" s="84"/>
      <c r="J54" s="84"/>
      <c r="K54" s="84"/>
      <c r="L54" s="84"/>
    </row>
    <row r="55" spans="2:12" ht="14.25" customHeight="1" x14ac:dyDescent="0.3">
      <c r="B55" s="16" t="s">
        <v>49</v>
      </c>
      <c r="C55" s="86"/>
      <c r="D55" s="87"/>
      <c r="E55" s="88"/>
      <c r="G55" s="96" t="str">
        <f>IF($C$55="Transferering","→ ingår EJ i INDI-underlaget","→ ingår i INDI-underlaget")</f>
        <v>→ ingår i INDI-underlaget</v>
      </c>
      <c r="H55" s="84"/>
      <c r="I55" s="84"/>
      <c r="J55" s="84"/>
      <c r="K55" s="84"/>
      <c r="L55" s="84"/>
    </row>
    <row r="56" spans="2:12" ht="14.25" customHeight="1" x14ac:dyDescent="0.3">
      <c r="B56" s="20"/>
      <c r="C56" s="58"/>
      <c r="D56" s="37"/>
      <c r="E56" s="38">
        <v>12</v>
      </c>
      <c r="F56" s="8">
        <f>IF(1&lt;=$H$8,IF($H$12=0,$C56,MIN($C56,$H$12))*IF($E56="",12,$E56)*$D56*(1+SAL_IDX)^0,0)</f>
        <v>0</v>
      </c>
      <c r="G56" s="8">
        <f>IF(2&lt;=$H$8,IF($H$12=0,$C56,MIN($C56,$H$12))*IF($E56="",12,$E56)*$D56*(1+SAL_IDX)^1,0)</f>
        <v>0</v>
      </c>
      <c r="H56" s="8">
        <f>IF(3&lt;=$H$8,IF($H$12=0,$C56,MIN($C56,$H$12))*IF($E56="",12,$E56)*$D56*(1+SAL_IDX)^2,0)</f>
        <v>0</v>
      </c>
      <c r="I56" s="8">
        <f>IF(4&lt;=$H$8,IF($H$12=0,$C56,MIN($C56,$H$12))*IF($E56="",12,$E56)*$D56*(1+SAL_IDX)^3,0)</f>
        <v>0</v>
      </c>
      <c r="J56" s="8">
        <f>IF(5&lt;=$H$8,IF($H$12=0,$C56,MIN($C56,$H$12))*IF($E56="",12,$E56)*$D56*(1+SAL_IDX)^4,0)</f>
        <v>0</v>
      </c>
      <c r="K56" s="8">
        <f>IF(6&lt;=$H$8,IF($H$12=0,$C56,MIN($C56,$H$12))*IF($E56="",12,$E56)*$D56*(1+SAL_IDX)^5,0)</f>
        <v>0</v>
      </c>
      <c r="L56" s="8">
        <f t="shared" ref="L56:L61" si="15">SUM(F56:K56)</f>
        <v>0</v>
      </c>
    </row>
    <row r="57" spans="2:12" ht="14.25" customHeight="1" x14ac:dyDescent="0.3">
      <c r="B57" s="20"/>
      <c r="C57" s="58"/>
      <c r="D57" s="37"/>
      <c r="E57" s="38">
        <v>12</v>
      </c>
      <c r="F57" s="8">
        <f>IF(1&lt;=$H$8,IF($H$12=0,$C57,MIN($C57,$H$12))*IF($E57="",12,$E57)*$D57*(1+SAL_IDX)^0,0)</f>
        <v>0</v>
      </c>
      <c r="G57" s="8">
        <f>IF(2&lt;=$H$8,IF($H$12=0,$C57,MIN($C57,$H$12))*IF($E57="",12,$E57)*$D57*(1+SAL_IDX)^1,0)</f>
        <v>0</v>
      </c>
      <c r="H57" s="8">
        <f>IF(3&lt;=$H$8,IF($H$12=0,$C57,MIN($C57,$H$12))*IF($E57="",12,$E57)*$D57*(1+SAL_IDX)^2,0)</f>
        <v>0</v>
      </c>
      <c r="I57" s="8">
        <f>IF(4&lt;=$H$8,IF($H$12=0,$C57,MIN($C57,$H$12))*IF($E57="",12,$E57)*$D57*(1+SAL_IDX)^3,0)</f>
        <v>0</v>
      </c>
      <c r="J57" s="8">
        <f>IF(5&lt;=$H$8,IF($H$12=0,$C57,MIN($C57,$H$12))*IF($E57="",12,$E57)*$D57*(1+SAL_IDX)^4,0)</f>
        <v>0</v>
      </c>
      <c r="K57" s="8">
        <f>IF(6&lt;=$H$8,IF($H$12=0,$C57,MIN($C57,$H$12))*IF($E57="",12,$E57)*$D57*(1+SAL_IDX)^5,0)</f>
        <v>0</v>
      </c>
      <c r="L57" s="8">
        <f t="shared" si="15"/>
        <v>0</v>
      </c>
    </row>
    <row r="58" spans="2:12" ht="14.25" customHeight="1" x14ac:dyDescent="0.3">
      <c r="B58" s="20"/>
      <c r="C58" s="58"/>
      <c r="D58" s="37"/>
      <c r="E58" s="38">
        <v>12</v>
      </c>
      <c r="F58" s="8">
        <f>IF(1&lt;=$H$8,IF($H$12=0,$C58,MIN($C58,$H$12))*IF($E58="",12,$E58)*$D58*(1+SAL_IDX)^0,0)</f>
        <v>0</v>
      </c>
      <c r="G58" s="8">
        <f>IF(2&lt;=$H$8,IF($H$12=0,$C58,MIN($C58,$H$12))*IF($E58="",12,$E58)*$D58*(1+SAL_IDX)^1,0)</f>
        <v>0</v>
      </c>
      <c r="H58" s="8">
        <f>IF(3&lt;=$H$8,IF($H$12=0,$C58,MIN($C58,$H$12))*IF($E58="",12,$E58)*$D58*(1+SAL_IDX)^2,0)</f>
        <v>0</v>
      </c>
      <c r="I58" s="8">
        <f>IF(4&lt;=$H$8,IF($H$12=0,$C58,MIN($C58,$H$12))*IF($E58="",12,$E58)*$D58*(1+SAL_IDX)^3,0)</f>
        <v>0</v>
      </c>
      <c r="J58" s="8">
        <f>IF(5&lt;=$H$8,IF($H$12=0,$C58,MIN($C58,$H$12))*IF($E58="",12,$E58)*$D58*(1+SAL_IDX)^4,0)</f>
        <v>0</v>
      </c>
      <c r="K58" s="8">
        <f>IF(6&lt;=$H$8,IF($H$12=0,$C58,MIN($C58,$H$12))*IF($E58="",12,$E58)*$D58*(1+SAL_IDX)^5,0)</f>
        <v>0</v>
      </c>
      <c r="L58" s="8">
        <f t="shared" si="15"/>
        <v>0</v>
      </c>
    </row>
    <row r="59" spans="2:12" ht="14.25" customHeight="1" x14ac:dyDescent="0.3">
      <c r="B59" s="20"/>
      <c r="C59" s="58"/>
      <c r="D59" s="37"/>
      <c r="E59" s="38">
        <v>12</v>
      </c>
      <c r="F59" s="8">
        <f>IF(1&lt;=$H$8,IF($H$12=0,$C59,MIN($C59,$H$12))*IF($E59="",12,$E59)*$D59*(1+SAL_IDX)^0,0)</f>
        <v>0</v>
      </c>
      <c r="G59" s="8">
        <f>IF(2&lt;=$H$8,IF($H$12=0,$C59,MIN($C59,$H$12))*IF($E59="",12,$E59)*$D59*(1+SAL_IDX)^1,0)</f>
        <v>0</v>
      </c>
      <c r="H59" s="8">
        <f>IF(3&lt;=$H$8,IF($H$12=0,$C59,MIN($C59,$H$12))*IF($E59="",12,$E59)*$D59*(1+SAL_IDX)^2,0)</f>
        <v>0</v>
      </c>
      <c r="I59" s="8">
        <f>IF(4&lt;=$H$8,IF($H$12=0,$C59,MIN($C59,$H$12))*IF($E59="",12,$E59)*$D59*(1+SAL_IDX)^3,0)</f>
        <v>0</v>
      </c>
      <c r="J59" s="8">
        <f>IF(5&lt;=$H$8,IF($H$12=0,$C59,MIN($C59,$H$12))*IF($E59="",12,$E59)*$D59*(1+SAL_IDX)^4,0)</f>
        <v>0</v>
      </c>
      <c r="K59" s="8">
        <f>IF(6&lt;=$H$8,IF($H$12=0,$C59,MIN($C59,$H$12))*IF($E59="",12,$E59)*$D59*(1+SAL_IDX)^5,0)</f>
        <v>0</v>
      </c>
      <c r="L59" s="8">
        <f t="shared" si="15"/>
        <v>0</v>
      </c>
    </row>
    <row r="60" spans="2:12" ht="14.25" customHeight="1" x14ac:dyDescent="0.3">
      <c r="B60" s="1" t="s">
        <v>51</v>
      </c>
      <c r="F60" s="8">
        <f t="shared" ref="F60:K60" si="16">SUM(F56:F59)</f>
        <v>0</v>
      </c>
      <c r="G60" s="8">
        <f t="shared" si="16"/>
        <v>0</v>
      </c>
      <c r="H60" s="8">
        <f t="shared" si="16"/>
        <v>0</v>
      </c>
      <c r="I60" s="8">
        <f t="shared" si="16"/>
        <v>0</v>
      </c>
      <c r="J60" s="8">
        <f t="shared" si="16"/>
        <v>0</v>
      </c>
      <c r="K60" s="8">
        <f t="shared" si="16"/>
        <v>0</v>
      </c>
      <c r="L60" s="8">
        <f t="shared" si="15"/>
        <v>0</v>
      </c>
    </row>
    <row r="61" spans="2:12" ht="14.25" customHeight="1" x14ac:dyDescent="0.3">
      <c r="B61" s="16" t="s">
        <v>52</v>
      </c>
      <c r="D61" s="61">
        <f>LKP_EXT</f>
        <v>0.47499999999999998</v>
      </c>
      <c r="F61" s="60">
        <f t="shared" ref="F61:K61" si="17">F60*(1+LKP_EXT)</f>
        <v>0</v>
      </c>
      <c r="G61" s="60">
        <f t="shared" si="17"/>
        <v>0</v>
      </c>
      <c r="H61" s="60">
        <f t="shared" si="17"/>
        <v>0</v>
      </c>
      <c r="I61" s="60">
        <f t="shared" si="17"/>
        <v>0</v>
      </c>
      <c r="J61" s="60">
        <f t="shared" si="17"/>
        <v>0</v>
      </c>
      <c r="K61" s="60">
        <f t="shared" si="17"/>
        <v>0</v>
      </c>
      <c r="L61" s="60">
        <f t="shared" si="15"/>
        <v>0</v>
      </c>
    </row>
    <row r="63" spans="2:12" ht="19.5" customHeight="1" x14ac:dyDescent="0.3">
      <c r="B63" s="83" t="s">
        <v>53</v>
      </c>
      <c r="C63" s="84"/>
      <c r="D63" s="84"/>
      <c r="E63" s="84"/>
      <c r="F63" s="84"/>
      <c r="G63" s="84"/>
      <c r="H63" s="84"/>
      <c r="I63" s="84"/>
      <c r="J63" s="84"/>
      <c r="K63" s="84"/>
      <c r="L63" s="84"/>
    </row>
    <row r="64" spans="2:12" ht="14.25" customHeight="1" x14ac:dyDescent="0.3">
      <c r="B64" s="1" t="s">
        <v>54</v>
      </c>
      <c r="F64" s="8">
        <f t="shared" ref="F64:K64" si="18">F33+F45+IF($C$55="Transferering",0,F61)</f>
        <v>0</v>
      </c>
      <c r="G64" s="8">
        <f t="shared" si="18"/>
        <v>0</v>
      </c>
      <c r="H64" s="8">
        <f t="shared" si="18"/>
        <v>0</v>
      </c>
      <c r="I64" s="8">
        <f t="shared" si="18"/>
        <v>0</v>
      </c>
      <c r="J64" s="8">
        <f t="shared" si="18"/>
        <v>0</v>
      </c>
      <c r="K64" s="8">
        <f t="shared" si="18"/>
        <v>0</v>
      </c>
      <c r="L64" s="8">
        <f>SUM(F64:K64)</f>
        <v>0</v>
      </c>
    </row>
    <row r="65" spans="2:12" ht="14.25" customHeight="1" x14ac:dyDescent="0.3">
      <c r="B65" s="16" t="s">
        <v>55</v>
      </c>
      <c r="D65" s="61">
        <f>INDI_KI</f>
        <v>0.28989999999999999</v>
      </c>
      <c r="F65" s="60">
        <f t="shared" ref="F65:K65" si="19">F64*INDI_KI</f>
        <v>0</v>
      </c>
      <c r="G65" s="60">
        <f t="shared" si="19"/>
        <v>0</v>
      </c>
      <c r="H65" s="60">
        <f t="shared" si="19"/>
        <v>0</v>
      </c>
      <c r="I65" s="60">
        <f t="shared" si="19"/>
        <v>0</v>
      </c>
      <c r="J65" s="60">
        <f t="shared" si="19"/>
        <v>0</v>
      </c>
      <c r="K65" s="60">
        <f t="shared" si="19"/>
        <v>0</v>
      </c>
      <c r="L65" s="60">
        <f>SUM(F65:K65)</f>
        <v>0</v>
      </c>
    </row>
    <row r="67" spans="2:12" ht="21.75" customHeight="1" x14ac:dyDescent="0.3">
      <c r="B67" s="65" t="s">
        <v>56</v>
      </c>
      <c r="C67" s="66"/>
      <c r="D67" s="66"/>
      <c r="E67" s="66"/>
      <c r="F67" s="67">
        <f t="shared" ref="F67:K67" si="20">F33+F45+F53+F61+F65</f>
        <v>0</v>
      </c>
      <c r="G67" s="67">
        <f t="shared" si="20"/>
        <v>0</v>
      </c>
      <c r="H67" s="67">
        <f t="shared" si="20"/>
        <v>0</v>
      </c>
      <c r="I67" s="67">
        <f t="shared" si="20"/>
        <v>0</v>
      </c>
      <c r="J67" s="67">
        <f t="shared" si="20"/>
        <v>0</v>
      </c>
      <c r="K67" s="67">
        <f t="shared" si="20"/>
        <v>0</v>
      </c>
      <c r="L67" s="67">
        <f>SUM(F67:K67)</f>
        <v>0</v>
      </c>
    </row>
    <row r="69" spans="2:12" ht="19.5" customHeight="1" x14ac:dyDescent="0.3">
      <c r="B69" s="83" t="s">
        <v>57</v>
      </c>
      <c r="C69" s="84"/>
      <c r="D69" s="84"/>
      <c r="E69" s="84"/>
      <c r="F69" s="84"/>
      <c r="G69" s="84"/>
      <c r="H69" s="84"/>
      <c r="I69" s="84"/>
      <c r="J69" s="84"/>
      <c r="K69" s="84"/>
      <c r="L69" s="84"/>
    </row>
    <row r="70" spans="2:12" ht="14.25" customHeight="1" x14ac:dyDescent="0.3">
      <c r="B70" s="1" t="s">
        <v>58</v>
      </c>
      <c r="F70" s="8">
        <f t="shared" ref="F70:K70" si="21">IF($H$11="Direkta totalt",(F33+F45+F53+F61-F51),F64)*$C$12</f>
        <v>0</v>
      </c>
      <c r="G70" s="8">
        <f t="shared" si="21"/>
        <v>0</v>
      </c>
      <c r="H70" s="8">
        <f t="shared" si="21"/>
        <v>0</v>
      </c>
      <c r="I70" s="8">
        <f t="shared" si="21"/>
        <v>0</v>
      </c>
      <c r="J70" s="8">
        <f t="shared" si="21"/>
        <v>0</v>
      </c>
      <c r="K70" s="8">
        <f t="shared" si="21"/>
        <v>0</v>
      </c>
      <c r="L70" s="8">
        <f>SUM(F70:K70)</f>
        <v>0</v>
      </c>
    </row>
    <row r="71" spans="2:12" ht="14.25" customHeight="1" x14ac:dyDescent="0.3">
      <c r="B71" s="68" t="s">
        <v>59</v>
      </c>
      <c r="F71" s="69">
        <f t="shared" ref="F71:K71" si="22">F33+F45+F53+F61+F70</f>
        <v>0</v>
      </c>
      <c r="G71" s="69">
        <f t="shared" si="22"/>
        <v>0</v>
      </c>
      <c r="H71" s="69">
        <f t="shared" si="22"/>
        <v>0</v>
      </c>
      <c r="I71" s="69">
        <f t="shared" si="22"/>
        <v>0</v>
      </c>
      <c r="J71" s="69">
        <f t="shared" si="22"/>
        <v>0</v>
      </c>
      <c r="K71" s="69">
        <f t="shared" si="22"/>
        <v>0</v>
      </c>
      <c r="L71" s="69">
        <f>SUM(F71:K71)</f>
        <v>0</v>
      </c>
    </row>
    <row r="72" spans="2:12" ht="14.25" customHeight="1" x14ac:dyDescent="0.3">
      <c r="B72" s="16" t="s">
        <v>60</v>
      </c>
      <c r="F72" s="60">
        <f t="shared" ref="F72:K72" si="23">F67-F71</f>
        <v>0</v>
      </c>
      <c r="G72" s="60">
        <f t="shared" si="23"/>
        <v>0</v>
      </c>
      <c r="H72" s="60">
        <f t="shared" si="23"/>
        <v>0</v>
      </c>
      <c r="I72" s="60">
        <f t="shared" si="23"/>
        <v>0</v>
      </c>
      <c r="J72" s="60">
        <f t="shared" si="23"/>
        <v>0</v>
      </c>
      <c r="K72" s="60">
        <f t="shared" si="23"/>
        <v>0</v>
      </c>
      <c r="L72" s="60">
        <f>SUM(F72:K72)</f>
        <v>0</v>
      </c>
    </row>
    <row r="74" spans="2:12" ht="19.5" customHeight="1" x14ac:dyDescent="0.3">
      <c r="B74" s="83" t="s">
        <v>61</v>
      </c>
      <c r="C74" s="84"/>
      <c r="D74" s="84"/>
      <c r="E74" s="84"/>
      <c r="F74" s="84"/>
      <c r="G74" s="84"/>
      <c r="H74" s="84"/>
      <c r="I74" s="84"/>
      <c r="J74" s="84"/>
      <c r="K74" s="84"/>
      <c r="L74" s="84"/>
    </row>
    <row r="75" spans="2:12" ht="14.25" customHeight="1" x14ac:dyDescent="0.3">
      <c r="B75" s="16" t="s">
        <v>62</v>
      </c>
      <c r="F75" s="64"/>
      <c r="G75" s="64"/>
      <c r="H75" s="64"/>
      <c r="I75" s="64"/>
      <c r="J75" s="64"/>
      <c r="K75" s="64"/>
      <c r="L75" s="60">
        <f>SUM(F75:K75)</f>
        <v>0</v>
      </c>
    </row>
    <row r="76" spans="2:12" ht="14.25" customHeight="1" x14ac:dyDescent="0.3">
      <c r="B76" s="16" t="s">
        <v>63</v>
      </c>
      <c r="F76" s="60" t="str">
        <f t="shared" ref="F76:L76" si="24">IF($L$75=0,"",F75-F71)</f>
        <v/>
      </c>
      <c r="G76" s="60" t="str">
        <f t="shared" si="24"/>
        <v/>
      </c>
      <c r="H76" s="60" t="str">
        <f t="shared" si="24"/>
        <v/>
      </c>
      <c r="I76" s="60" t="str">
        <f t="shared" si="24"/>
        <v/>
      </c>
      <c r="J76" s="60" t="str">
        <f t="shared" si="24"/>
        <v/>
      </c>
      <c r="K76" s="60" t="str">
        <f t="shared" si="24"/>
        <v/>
      </c>
      <c r="L76" s="60" t="str">
        <f t="shared" si="24"/>
        <v/>
      </c>
    </row>
    <row r="78" spans="2:12" ht="14.25" customHeight="1" x14ac:dyDescent="0.3">
      <c r="B78" s="94" t="s">
        <v>64</v>
      </c>
      <c r="C78" s="84"/>
      <c r="D78" s="84"/>
      <c r="E78" s="84"/>
      <c r="F78" s="84"/>
      <c r="G78" s="84"/>
      <c r="H78" s="84"/>
      <c r="I78" s="84"/>
      <c r="J78" s="84"/>
      <c r="K78" s="84"/>
      <c r="L78" s="84"/>
    </row>
  </sheetData>
  <sheetProtection sheet="1" formatCells="0" formatColumns="0" formatRows="0" insertHyperlinks="0" sort="0" autoFilter="0"/>
  <mergeCells count="23">
    <mergeCell ref="B1:L1"/>
    <mergeCell ref="C14:L14"/>
    <mergeCell ref="C5:L5"/>
    <mergeCell ref="H11:L11"/>
    <mergeCell ref="B78:L78"/>
    <mergeCell ref="B69:L69"/>
    <mergeCell ref="B10:L10"/>
    <mergeCell ref="B74:L74"/>
    <mergeCell ref="B36:L36"/>
    <mergeCell ref="B63:L63"/>
    <mergeCell ref="B2:L2"/>
    <mergeCell ref="G55:L55"/>
    <mergeCell ref="C6:L6"/>
    <mergeCell ref="C7:E7"/>
    <mergeCell ref="B17:L17"/>
    <mergeCell ref="B35:L35"/>
    <mergeCell ref="B4:L4"/>
    <mergeCell ref="B26:L26"/>
    <mergeCell ref="C55:E55"/>
    <mergeCell ref="B54:L54"/>
    <mergeCell ref="B46:L46"/>
    <mergeCell ref="C11:E11"/>
    <mergeCell ref="C8:E8"/>
  </mergeCells>
  <conditionalFormatting sqref="F18:L25 F27:L30 F37:L44 F47:L52 F56:L59 F75:L75">
    <cfRule type="expression" dxfId="47" priority="5">
      <formula>F$16=""</formula>
    </cfRule>
  </conditionalFormatting>
  <conditionalFormatting sqref="F72:L72">
    <cfRule type="cellIs" dxfId="46" priority="2" operator="greaterThan">
      <formula>0.5</formula>
    </cfRule>
  </conditionalFormatting>
  <conditionalFormatting sqref="F76:L76">
    <cfRule type="cellIs" dxfId="45" priority="3" operator="lessThan">
      <formula>-0.5</formula>
    </cfRule>
    <cfRule type="cellIs" dxfId="44" priority="4" operator="greaterThan">
      <formula>0.5</formula>
    </cfRule>
  </conditionalFormatting>
  <dataValidations count="4">
    <dataValidation type="list" allowBlank="1" sqref="C7" xr:uid="{00000000-0002-0000-0200-000000000000}">
      <formula1>INST_LIST</formula1>
      <formula2>0</formula2>
    </dataValidation>
    <dataValidation type="list" allowBlank="1" sqref="C27:C30" xr:uid="{00000000-0002-0000-0200-000001000000}">
      <formula1>DR_KAT</formula1>
      <formula2>0</formula2>
    </dataValidation>
    <dataValidation type="list" sqref="C55" xr:uid="{00000000-0002-0000-0200-000002000000}">
      <formula1>"Konsultkostnad,Transferering"</formula1>
      <formula2>0</formula2>
    </dataValidation>
    <dataValidation type="whole" errorTitle="Ogiltigt antal år" error="Ange ett heltal mellan 1 och 6." sqref="H8" xr:uid="{00000000-0002-0000-0200-000003000000}">
      <formula1>1</formula1>
      <formula2>6</formula2>
    </dataValidation>
  </dataValidations>
  <pageMargins left="0.75" right="0.75" top="1" bottom="1" header="0.511811023622047" footer="0.511811023622047"/>
  <pageSetup fitToHeight="0" orientation="landscape" horizontalDpi="300" verticalDpi="30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78"/>
  <sheetViews>
    <sheetView showGridLines="0" zoomScale="110" zoomScaleNormal="110" workbookViewId="0">
      <selection activeCell="F48" sqref="F48"/>
    </sheetView>
  </sheetViews>
  <sheetFormatPr defaultColWidth="8.6640625" defaultRowHeight="14.4" x14ac:dyDescent="0.3"/>
  <cols>
    <col min="1" max="1" width="2.44140625" customWidth="1"/>
    <col min="2" max="2" width="38" customWidth="1"/>
    <col min="3" max="3" width="13" customWidth="1"/>
    <col min="4" max="4" width="8" customWidth="1"/>
    <col min="5" max="5" width="9" customWidth="1"/>
    <col min="6" max="10" width="12" customWidth="1"/>
    <col min="11" max="11" width="14" customWidth="1"/>
  </cols>
  <sheetData>
    <row r="1" spans="1:12" ht="27.75" customHeight="1" x14ac:dyDescent="0.3">
      <c r="A1" s="48" t="s">
        <v>79</v>
      </c>
      <c r="B1" s="92" t="s">
        <v>197</v>
      </c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ht="14.25" customHeight="1" x14ac:dyDescent="0.3">
      <c r="B2" s="95" t="s">
        <v>2</v>
      </c>
      <c r="C2" s="84"/>
      <c r="D2" s="84"/>
      <c r="E2" s="84"/>
      <c r="F2" s="84"/>
      <c r="G2" s="84"/>
      <c r="H2" s="84"/>
      <c r="I2" s="84"/>
      <c r="J2" s="84"/>
      <c r="K2" s="84"/>
      <c r="L2" s="84"/>
    </row>
    <row r="4" spans="1:12" ht="19.5" customHeight="1" x14ac:dyDescent="0.3">
      <c r="B4" s="83" t="s">
        <v>3</v>
      </c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2" ht="14.25" customHeight="1" x14ac:dyDescent="0.3">
      <c r="B5" s="16" t="s">
        <v>4</v>
      </c>
      <c r="C5" s="90"/>
      <c r="D5" s="91"/>
      <c r="E5" s="91"/>
      <c r="F5" s="91"/>
      <c r="G5" s="91"/>
      <c r="H5" s="91"/>
      <c r="I5" s="91"/>
      <c r="J5" s="91"/>
      <c r="K5" s="91"/>
      <c r="L5" s="91"/>
    </row>
    <row r="6" spans="1:12" ht="14.25" customHeight="1" x14ac:dyDescent="0.3">
      <c r="B6" s="16" t="s">
        <v>5</v>
      </c>
      <c r="C6" s="90"/>
      <c r="D6" s="91"/>
      <c r="E6" s="91"/>
      <c r="F6" s="91"/>
      <c r="G6" s="91"/>
      <c r="H6" s="91"/>
      <c r="I6" s="91"/>
      <c r="J6" s="91"/>
      <c r="K6" s="91"/>
      <c r="L6" s="91"/>
    </row>
    <row r="7" spans="1:12" ht="14.25" customHeight="1" x14ac:dyDescent="0.3">
      <c r="B7" s="16" t="s">
        <v>6</v>
      </c>
      <c r="C7" s="90" t="s">
        <v>7</v>
      </c>
      <c r="D7" s="91"/>
      <c r="E7" s="91"/>
      <c r="F7" s="49" t="s">
        <v>8</v>
      </c>
      <c r="H7" s="38">
        <v>2026</v>
      </c>
    </row>
    <row r="8" spans="1:12" ht="14.25" customHeight="1" x14ac:dyDescent="0.3">
      <c r="B8" s="16" t="s">
        <v>9</v>
      </c>
      <c r="C8" s="90"/>
      <c r="D8" s="91"/>
      <c r="E8" s="91"/>
      <c r="F8" s="49" t="s">
        <v>10</v>
      </c>
      <c r="H8" s="38">
        <v>5</v>
      </c>
    </row>
    <row r="10" spans="1:12" ht="19.5" customHeight="1" x14ac:dyDescent="0.3">
      <c r="B10" s="83" t="s">
        <v>11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</row>
    <row r="11" spans="1:12" ht="14.25" customHeight="1" x14ac:dyDescent="0.3">
      <c r="B11" s="16" t="s">
        <v>12</v>
      </c>
      <c r="C11" s="89" t="str">
        <f>IFERROR(VLOOKUP($A$1,RULES,2,FALSE()),"")</f>
        <v>Full kostnad (SUHF)</v>
      </c>
      <c r="D11" s="84"/>
      <c r="E11" s="84"/>
      <c r="F11" s="49" t="s">
        <v>13</v>
      </c>
      <c r="H11" s="89" t="str">
        <f>IFERROR(VLOOKUP($A$1,RULES,4,FALSE()),"INDI-bas")</f>
        <v>INDI-bas</v>
      </c>
      <c r="I11" s="84"/>
      <c r="J11" s="84"/>
      <c r="K11" s="84"/>
      <c r="L11" s="84"/>
    </row>
    <row r="12" spans="1:12" ht="14.25" customHeight="1" x14ac:dyDescent="0.3">
      <c r="B12" s="16" t="s">
        <v>14</v>
      </c>
      <c r="C12" s="50">
        <f>IFERROR(VLOOKUP($A$1,RULES,3,FALSE()),INDI_KI)</f>
        <v>0.28989999999999999</v>
      </c>
      <c r="F12" s="49" t="s">
        <v>15</v>
      </c>
      <c r="H12" s="51">
        <f>IFERROR(VLOOKUP($A$1,RULES,5,FALSE()),0)</f>
        <v>0</v>
      </c>
    </row>
    <row r="13" spans="1:12" ht="14.25" customHeight="1" x14ac:dyDescent="0.3">
      <c r="B13" s="16" t="s">
        <v>16</v>
      </c>
      <c r="C13" s="52">
        <f>IFERROR(VLOOKUP($A$1,RULES,6,FALSE()),0)</f>
        <v>0</v>
      </c>
      <c r="F13" s="49" t="s">
        <v>17</v>
      </c>
      <c r="H13" s="53">
        <f>IFERROR(VLOOKUP($A$1,RULES,7,FALSE()),"")</f>
        <v>6</v>
      </c>
    </row>
    <row r="14" spans="1:12" ht="45.75" customHeight="1" x14ac:dyDescent="0.3">
      <c r="B14" s="54" t="s">
        <v>18</v>
      </c>
      <c r="C14" s="93" t="str">
        <f>IFERROR(VLOOKUP($A$1,RULES,8,FALSE()),"")</f>
        <v>Vetenskapsrådet. Statligt forskningsråd, indirekta kostnader (INDI) ersätts enligt full kostnadsmodell. Budget anges i Prisma.</v>
      </c>
      <c r="D14" s="84"/>
      <c r="E14" s="84"/>
      <c r="F14" s="84"/>
      <c r="G14" s="84"/>
      <c r="H14" s="84"/>
      <c r="I14" s="84"/>
      <c r="J14" s="84"/>
      <c r="K14" s="84"/>
      <c r="L14" s="84"/>
    </row>
    <row r="16" spans="1:12" ht="14.25" customHeight="1" x14ac:dyDescent="0.3">
      <c r="B16" s="55" t="s">
        <v>19</v>
      </c>
      <c r="C16" s="56" t="s">
        <v>20</v>
      </c>
      <c r="D16" s="56" t="s">
        <v>21</v>
      </c>
      <c r="E16" s="56" t="s">
        <v>22</v>
      </c>
      <c r="F16" s="57">
        <f>IF(1&lt;=$H$8,$H$7+0,"")</f>
        <v>2026</v>
      </c>
      <c r="G16" s="57">
        <f>IF(2&lt;=$H$8,$H$7+1,"")</f>
        <v>2027</v>
      </c>
      <c r="H16" s="57">
        <f>IF(3&lt;=$H$8,$H$7+2,"")</f>
        <v>2028</v>
      </c>
      <c r="I16" s="57">
        <f>IF(4&lt;=$H$8,$H$7+3,"")</f>
        <v>2029</v>
      </c>
      <c r="J16" s="57">
        <f>IF(5&lt;=$H$8,$H$7+4,"")</f>
        <v>2030</v>
      </c>
      <c r="K16" s="57" t="str">
        <f>IF(6&lt;=$H$8,$H$7+5,"")</f>
        <v/>
      </c>
      <c r="L16" s="56" t="s">
        <v>23</v>
      </c>
    </row>
    <row r="17" spans="2:12" ht="14.25" customHeight="1" x14ac:dyDescent="0.3">
      <c r="B17" s="85" t="s">
        <v>24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</row>
    <row r="18" spans="2:12" ht="14.25" customHeight="1" x14ac:dyDescent="0.3">
      <c r="B18" s="20"/>
      <c r="C18" s="58"/>
      <c r="D18" s="37"/>
      <c r="E18" s="38">
        <v>12</v>
      </c>
      <c r="F18" s="8">
        <f t="shared" ref="F18:F25" si="0">IF(1&lt;=$H$8,IF($H$12=0,$C18,MIN($C18,$H$12))*IF($E18="",12,$E18)*$D18*(1+SAL_IDX)^0,0)</f>
        <v>0</v>
      </c>
      <c r="G18" s="8">
        <f t="shared" ref="G18:G25" si="1">IF(2&lt;=$H$8,IF($H$12=0,$C18,MIN($C18,$H$12))*IF($E18="",12,$E18)*$D18*(1+SAL_IDX)^1,0)</f>
        <v>0</v>
      </c>
      <c r="H18" s="8">
        <f t="shared" ref="H18:H25" si="2">IF(3&lt;=$H$8,IF($H$12=0,$C18,MIN($C18,$H$12))*IF($E18="",12,$E18)*$D18*(1+SAL_IDX)^2,0)</f>
        <v>0</v>
      </c>
      <c r="I18" s="8">
        <f t="shared" ref="I18:I25" si="3">IF(4&lt;=$H$8,IF($H$12=0,$C18,MIN($C18,$H$12))*IF($E18="",12,$E18)*$D18*(1+SAL_IDX)^3,0)</f>
        <v>0</v>
      </c>
      <c r="J18" s="8">
        <f t="shared" ref="J18:J25" si="4">IF(5&lt;=$H$8,IF($H$12=0,$C18,MIN($C18,$H$12))*IF($E18="",12,$E18)*$D18*(1+SAL_IDX)^4,0)</f>
        <v>0</v>
      </c>
      <c r="K18" s="8">
        <f t="shared" ref="K18:K25" si="5">IF(6&lt;=$H$8,IF($H$12=0,$C18,MIN($C18,$H$12))*IF($E18="",12,$E18)*$D18*(1+SAL_IDX)^5,0)</f>
        <v>0</v>
      </c>
      <c r="L18" s="8">
        <f t="shared" ref="L18:L25" si="6">SUM(F18:K18)</f>
        <v>0</v>
      </c>
    </row>
    <row r="19" spans="2:12" ht="14.25" customHeight="1" x14ac:dyDescent="0.3">
      <c r="B19" s="20"/>
      <c r="C19" s="58"/>
      <c r="D19" s="37"/>
      <c r="E19" s="38">
        <v>12</v>
      </c>
      <c r="F19" s="8">
        <f t="shared" si="0"/>
        <v>0</v>
      </c>
      <c r="G19" s="8">
        <f t="shared" si="1"/>
        <v>0</v>
      </c>
      <c r="H19" s="8">
        <f t="shared" si="2"/>
        <v>0</v>
      </c>
      <c r="I19" s="8">
        <f t="shared" si="3"/>
        <v>0</v>
      </c>
      <c r="J19" s="8">
        <f t="shared" si="4"/>
        <v>0</v>
      </c>
      <c r="K19" s="8">
        <f t="shared" si="5"/>
        <v>0</v>
      </c>
      <c r="L19" s="8">
        <f t="shared" si="6"/>
        <v>0</v>
      </c>
    </row>
    <row r="20" spans="2:12" ht="14.25" customHeight="1" x14ac:dyDescent="0.3">
      <c r="B20" s="20"/>
      <c r="C20" s="58"/>
      <c r="D20" s="37"/>
      <c r="E20" s="38">
        <v>12</v>
      </c>
      <c r="F20" s="8">
        <f t="shared" si="0"/>
        <v>0</v>
      </c>
      <c r="G20" s="8">
        <f t="shared" si="1"/>
        <v>0</v>
      </c>
      <c r="H20" s="8">
        <f t="shared" si="2"/>
        <v>0</v>
      </c>
      <c r="I20" s="8">
        <f t="shared" si="3"/>
        <v>0</v>
      </c>
      <c r="J20" s="8">
        <f t="shared" si="4"/>
        <v>0</v>
      </c>
      <c r="K20" s="8">
        <f t="shared" si="5"/>
        <v>0</v>
      </c>
      <c r="L20" s="8">
        <f t="shared" si="6"/>
        <v>0</v>
      </c>
    </row>
    <row r="21" spans="2:12" ht="14.25" customHeight="1" x14ac:dyDescent="0.3">
      <c r="B21" s="20"/>
      <c r="C21" s="58"/>
      <c r="D21" s="37"/>
      <c r="E21" s="38">
        <v>12</v>
      </c>
      <c r="F21" s="8">
        <f t="shared" si="0"/>
        <v>0</v>
      </c>
      <c r="G21" s="8">
        <f t="shared" si="1"/>
        <v>0</v>
      </c>
      <c r="H21" s="8">
        <f t="shared" si="2"/>
        <v>0</v>
      </c>
      <c r="I21" s="8">
        <f t="shared" si="3"/>
        <v>0</v>
      </c>
      <c r="J21" s="8">
        <f t="shared" si="4"/>
        <v>0</v>
      </c>
      <c r="K21" s="8">
        <f t="shared" si="5"/>
        <v>0</v>
      </c>
      <c r="L21" s="8">
        <f t="shared" si="6"/>
        <v>0</v>
      </c>
    </row>
    <row r="22" spans="2:12" ht="14.25" customHeight="1" x14ac:dyDescent="0.3">
      <c r="B22" s="20"/>
      <c r="C22" s="58"/>
      <c r="D22" s="37"/>
      <c r="E22" s="38">
        <v>12</v>
      </c>
      <c r="F22" s="8">
        <f t="shared" si="0"/>
        <v>0</v>
      </c>
      <c r="G22" s="8">
        <f t="shared" si="1"/>
        <v>0</v>
      </c>
      <c r="H22" s="8">
        <f t="shared" si="2"/>
        <v>0</v>
      </c>
      <c r="I22" s="8">
        <f t="shared" si="3"/>
        <v>0</v>
      </c>
      <c r="J22" s="8">
        <f t="shared" si="4"/>
        <v>0</v>
      </c>
      <c r="K22" s="8">
        <f t="shared" si="5"/>
        <v>0</v>
      </c>
      <c r="L22" s="8">
        <f t="shared" si="6"/>
        <v>0</v>
      </c>
    </row>
    <row r="23" spans="2:12" ht="14.25" customHeight="1" x14ac:dyDescent="0.3">
      <c r="B23" s="20"/>
      <c r="C23" s="58"/>
      <c r="D23" s="37"/>
      <c r="E23" s="38">
        <v>12</v>
      </c>
      <c r="F23" s="8">
        <f t="shared" si="0"/>
        <v>0</v>
      </c>
      <c r="G23" s="8">
        <f t="shared" si="1"/>
        <v>0</v>
      </c>
      <c r="H23" s="8">
        <f t="shared" si="2"/>
        <v>0</v>
      </c>
      <c r="I23" s="8">
        <f t="shared" si="3"/>
        <v>0</v>
      </c>
      <c r="J23" s="8">
        <f t="shared" si="4"/>
        <v>0</v>
      </c>
      <c r="K23" s="8">
        <f t="shared" si="5"/>
        <v>0</v>
      </c>
      <c r="L23" s="8">
        <f t="shared" si="6"/>
        <v>0</v>
      </c>
    </row>
    <row r="24" spans="2:12" ht="14.25" customHeight="1" x14ac:dyDescent="0.3">
      <c r="B24" s="20"/>
      <c r="C24" s="58"/>
      <c r="D24" s="37"/>
      <c r="E24" s="38">
        <v>12</v>
      </c>
      <c r="F24" s="8">
        <f t="shared" si="0"/>
        <v>0</v>
      </c>
      <c r="G24" s="8">
        <f t="shared" si="1"/>
        <v>0</v>
      </c>
      <c r="H24" s="8">
        <f t="shared" si="2"/>
        <v>0</v>
      </c>
      <c r="I24" s="8">
        <f t="shared" si="3"/>
        <v>0</v>
      </c>
      <c r="J24" s="8">
        <f t="shared" si="4"/>
        <v>0</v>
      </c>
      <c r="K24" s="8">
        <f t="shared" si="5"/>
        <v>0</v>
      </c>
      <c r="L24" s="8">
        <f t="shared" si="6"/>
        <v>0</v>
      </c>
    </row>
    <row r="25" spans="2:12" ht="14.25" customHeight="1" x14ac:dyDescent="0.3">
      <c r="B25" s="20"/>
      <c r="C25" s="58"/>
      <c r="D25" s="37"/>
      <c r="E25" s="38">
        <v>12</v>
      </c>
      <c r="F25" s="8">
        <f t="shared" si="0"/>
        <v>0</v>
      </c>
      <c r="G25" s="8">
        <f t="shared" si="1"/>
        <v>0</v>
      </c>
      <c r="H25" s="8">
        <f t="shared" si="2"/>
        <v>0</v>
      </c>
      <c r="I25" s="8">
        <f t="shared" si="3"/>
        <v>0</v>
      </c>
      <c r="J25" s="8">
        <f t="shared" si="4"/>
        <v>0</v>
      </c>
      <c r="K25" s="8">
        <f t="shared" si="5"/>
        <v>0</v>
      </c>
      <c r="L25" s="8">
        <f t="shared" si="6"/>
        <v>0</v>
      </c>
    </row>
    <row r="26" spans="2:12" ht="14.25" customHeight="1" x14ac:dyDescent="0.3">
      <c r="B26" s="85" t="s">
        <v>25</v>
      </c>
      <c r="C26" s="84"/>
      <c r="D26" s="84"/>
      <c r="E26" s="84"/>
      <c r="F26" s="84"/>
      <c r="G26" s="84"/>
      <c r="H26" s="84"/>
      <c r="I26" s="84"/>
      <c r="J26" s="84"/>
      <c r="K26" s="84"/>
      <c r="L26" s="84"/>
    </row>
    <row r="27" spans="2:12" ht="14.25" customHeight="1" x14ac:dyDescent="0.3">
      <c r="B27" s="20"/>
      <c r="C27" s="59"/>
      <c r="D27" s="37"/>
      <c r="E27" s="38">
        <v>12</v>
      </c>
      <c r="F27" s="8">
        <f>IFERROR(IF(AND(1&lt;=$H$8,$C27&lt;&gt;""),INDEX(DR_VAL,MIN(1,4),MATCH($C27,DR_KAT,0))*$D27*IF($E27="",12,$E27),0),0)</f>
        <v>0</v>
      </c>
      <c r="G27" s="8">
        <f>IFERROR(IF(AND(2&lt;=$H$8,$C27&lt;&gt;""),INDEX(DR_VAL,MIN(2,4),MATCH($C27,DR_KAT,0))*$D27*IF($E27="",12,$E27),0),0)</f>
        <v>0</v>
      </c>
      <c r="H27" s="8">
        <f>IFERROR(IF(AND(3&lt;=$H$8,$C27&lt;&gt;""),INDEX(DR_VAL,MIN(3,4),MATCH($C27,DR_KAT,0))*$D27*IF($E27="",12,$E27),0),0)</f>
        <v>0</v>
      </c>
      <c r="I27" s="8">
        <f>IFERROR(IF(AND(4&lt;=$H$8,$C27&lt;&gt;""),INDEX(DR_VAL,MIN(4,4),MATCH($C27,DR_KAT,0))*$D27*IF($E27="",12,$E27),0),0)</f>
        <v>0</v>
      </c>
      <c r="J27" s="8">
        <f>IFERROR(IF(AND(5&lt;=$H$8,$C27&lt;&gt;""),INDEX(DR_VAL,MIN(5,4),MATCH($C27,DR_KAT,0))*$D27*IF($E27="",12,$E27),0),0)</f>
        <v>0</v>
      </c>
      <c r="K27" s="8">
        <f>IFERROR(IF(AND(6&lt;=$H$8,$C27&lt;&gt;""),INDEX(DR_VAL,MIN(6,4),MATCH($C27,DR_KAT,0))*$D27*IF($E27="",12,$E27),0),0)</f>
        <v>0</v>
      </c>
      <c r="L27" s="8">
        <f t="shared" ref="L27:L33" si="7">SUM(F27:K27)</f>
        <v>0</v>
      </c>
    </row>
    <row r="28" spans="2:12" ht="14.25" customHeight="1" x14ac:dyDescent="0.3">
      <c r="B28" s="20"/>
      <c r="C28" s="59"/>
      <c r="D28" s="37"/>
      <c r="E28" s="38">
        <v>12</v>
      </c>
      <c r="F28" s="8">
        <f>IFERROR(IF(AND(1&lt;=$H$8,$C28&lt;&gt;""),INDEX(DR_VAL,MIN(1,4),MATCH($C28,DR_KAT,0))*$D28*IF($E28="",12,$E28),0),0)</f>
        <v>0</v>
      </c>
      <c r="G28" s="8">
        <f>IFERROR(IF(AND(2&lt;=$H$8,$C28&lt;&gt;""),INDEX(DR_VAL,MIN(2,4),MATCH($C28,DR_KAT,0))*$D28*IF($E28="",12,$E28),0),0)</f>
        <v>0</v>
      </c>
      <c r="H28" s="8">
        <f>IFERROR(IF(AND(3&lt;=$H$8,$C28&lt;&gt;""),INDEX(DR_VAL,MIN(3,4),MATCH($C28,DR_KAT,0))*$D28*IF($E28="",12,$E28),0),0)</f>
        <v>0</v>
      </c>
      <c r="I28" s="8">
        <f>IFERROR(IF(AND(4&lt;=$H$8,$C28&lt;&gt;""),INDEX(DR_VAL,MIN(4,4),MATCH($C28,DR_KAT,0))*$D28*IF($E28="",12,$E28),0),0)</f>
        <v>0</v>
      </c>
      <c r="J28" s="8">
        <f>IFERROR(IF(AND(5&lt;=$H$8,$C28&lt;&gt;""),INDEX(DR_VAL,MIN(5,4),MATCH($C28,DR_KAT,0))*$D28*IF($E28="",12,$E28),0),0)</f>
        <v>0</v>
      </c>
      <c r="K28" s="8">
        <f>IFERROR(IF(AND(6&lt;=$H$8,$C28&lt;&gt;""),INDEX(DR_VAL,MIN(6,4),MATCH($C28,DR_KAT,0))*$D28*IF($E28="",12,$E28),0),0)</f>
        <v>0</v>
      </c>
      <c r="L28" s="8">
        <f t="shared" si="7"/>
        <v>0</v>
      </c>
    </row>
    <row r="29" spans="2:12" ht="14.25" customHeight="1" x14ac:dyDescent="0.3">
      <c r="B29" s="20"/>
      <c r="C29" s="59"/>
      <c r="D29" s="37"/>
      <c r="E29" s="38">
        <v>12</v>
      </c>
      <c r="F29" s="8">
        <f>IFERROR(IF(AND(1&lt;=$H$8,$C29&lt;&gt;""),INDEX(DR_VAL,MIN(1,4),MATCH($C29,DR_KAT,0))*$D29*IF($E29="",12,$E29),0),0)</f>
        <v>0</v>
      </c>
      <c r="G29" s="8">
        <f>IFERROR(IF(AND(2&lt;=$H$8,$C29&lt;&gt;""),INDEX(DR_VAL,MIN(2,4),MATCH($C29,DR_KAT,0))*$D29*IF($E29="",12,$E29),0),0)</f>
        <v>0</v>
      </c>
      <c r="H29" s="8">
        <f>IFERROR(IF(AND(3&lt;=$H$8,$C29&lt;&gt;""),INDEX(DR_VAL,MIN(3,4),MATCH($C29,DR_KAT,0))*$D29*IF($E29="",12,$E29),0),0)</f>
        <v>0</v>
      </c>
      <c r="I29" s="8">
        <f>IFERROR(IF(AND(4&lt;=$H$8,$C29&lt;&gt;""),INDEX(DR_VAL,MIN(4,4),MATCH($C29,DR_KAT,0))*$D29*IF($E29="",12,$E29),0),0)</f>
        <v>0</v>
      </c>
      <c r="J29" s="8">
        <f>IFERROR(IF(AND(5&lt;=$H$8,$C29&lt;&gt;""),INDEX(DR_VAL,MIN(5,4),MATCH($C29,DR_KAT,0))*$D29*IF($E29="",12,$E29),0),0)</f>
        <v>0</v>
      </c>
      <c r="K29" s="8">
        <f>IFERROR(IF(AND(6&lt;=$H$8,$C29&lt;&gt;""),INDEX(DR_VAL,MIN(6,4),MATCH($C29,DR_KAT,0))*$D29*IF($E29="",12,$E29),0),0)</f>
        <v>0</v>
      </c>
      <c r="L29" s="8">
        <f t="shared" si="7"/>
        <v>0</v>
      </c>
    </row>
    <row r="30" spans="2:12" ht="14.25" customHeight="1" x14ac:dyDescent="0.3">
      <c r="B30" s="20"/>
      <c r="C30" s="59"/>
      <c r="D30" s="37"/>
      <c r="E30" s="38">
        <v>12</v>
      </c>
      <c r="F30" s="8">
        <f>IFERROR(IF(AND(1&lt;=$H$8,$C30&lt;&gt;""),INDEX(DR_VAL,MIN(1,4),MATCH($C30,DR_KAT,0))*$D30*IF($E30="",12,$E30),0),0)</f>
        <v>0</v>
      </c>
      <c r="G30" s="8">
        <f>IFERROR(IF(AND(2&lt;=$H$8,$C30&lt;&gt;""),INDEX(DR_VAL,MIN(2,4),MATCH($C30,DR_KAT,0))*$D30*IF($E30="",12,$E30),0),0)</f>
        <v>0</v>
      </c>
      <c r="H30" s="8">
        <f>IFERROR(IF(AND(3&lt;=$H$8,$C30&lt;&gt;""),INDEX(DR_VAL,MIN(3,4),MATCH($C30,DR_KAT,0))*$D30*IF($E30="",12,$E30),0),0)</f>
        <v>0</v>
      </c>
      <c r="I30" s="8">
        <f>IFERROR(IF(AND(4&lt;=$H$8,$C30&lt;&gt;""),INDEX(DR_VAL,MIN(4,4),MATCH($C30,DR_KAT,0))*$D30*IF($E30="",12,$E30),0),0)</f>
        <v>0</v>
      </c>
      <c r="J30" s="8">
        <f>IFERROR(IF(AND(5&lt;=$H$8,$C30&lt;&gt;""),INDEX(DR_VAL,MIN(5,4),MATCH($C30,DR_KAT,0))*$D30*IF($E30="",12,$E30),0),0)</f>
        <v>0</v>
      </c>
      <c r="K30" s="8">
        <f>IFERROR(IF(AND(6&lt;=$H$8,$C30&lt;&gt;""),INDEX(DR_VAL,MIN(6,4),MATCH($C30,DR_KAT,0))*$D30*IF($E30="",12,$E30),0),0)</f>
        <v>0</v>
      </c>
      <c r="L30" s="8">
        <f t="shared" si="7"/>
        <v>0</v>
      </c>
    </row>
    <row r="31" spans="2:12" ht="14.25" customHeight="1" x14ac:dyDescent="0.3">
      <c r="B31" s="16" t="s">
        <v>26</v>
      </c>
      <c r="F31" s="60">
        <f t="shared" ref="F31:K31" si="8">SUM(F18:F25)+SUM(F27:F30)</f>
        <v>0</v>
      </c>
      <c r="G31" s="60">
        <f t="shared" si="8"/>
        <v>0</v>
      </c>
      <c r="H31" s="60">
        <f t="shared" si="8"/>
        <v>0</v>
      </c>
      <c r="I31" s="60">
        <f t="shared" si="8"/>
        <v>0</v>
      </c>
      <c r="J31" s="60">
        <f t="shared" si="8"/>
        <v>0</v>
      </c>
      <c r="K31" s="60">
        <f t="shared" si="8"/>
        <v>0</v>
      </c>
      <c r="L31" s="60">
        <f t="shared" si="7"/>
        <v>0</v>
      </c>
    </row>
    <row r="32" spans="2:12" ht="14.25" customHeight="1" x14ac:dyDescent="0.3">
      <c r="B32" s="1" t="s">
        <v>27</v>
      </c>
      <c r="D32" s="61">
        <f>LKP</f>
        <v>0.59859999999999991</v>
      </c>
      <c r="F32" s="8">
        <f t="shared" ref="F32:K32" si="9">F31*LKP</f>
        <v>0</v>
      </c>
      <c r="G32" s="8">
        <f t="shared" si="9"/>
        <v>0</v>
      </c>
      <c r="H32" s="8">
        <f t="shared" si="9"/>
        <v>0</v>
      </c>
      <c r="I32" s="8">
        <f t="shared" si="9"/>
        <v>0</v>
      </c>
      <c r="J32" s="8">
        <f t="shared" si="9"/>
        <v>0</v>
      </c>
      <c r="K32" s="8">
        <f t="shared" si="9"/>
        <v>0</v>
      </c>
      <c r="L32" s="8">
        <f t="shared" si="7"/>
        <v>0</v>
      </c>
    </row>
    <row r="33" spans="2:12" ht="14.25" customHeight="1" x14ac:dyDescent="0.3">
      <c r="B33" s="62" t="s">
        <v>28</v>
      </c>
      <c r="F33" s="63">
        <f t="shared" ref="F33:K33" si="10">F31+F32</f>
        <v>0</v>
      </c>
      <c r="G33" s="63">
        <f t="shared" si="10"/>
        <v>0</v>
      </c>
      <c r="H33" s="63">
        <f t="shared" si="10"/>
        <v>0</v>
      </c>
      <c r="I33" s="63">
        <f t="shared" si="10"/>
        <v>0</v>
      </c>
      <c r="J33" s="63">
        <f t="shared" si="10"/>
        <v>0</v>
      </c>
      <c r="K33" s="63">
        <f t="shared" si="10"/>
        <v>0</v>
      </c>
      <c r="L33" s="63">
        <f t="shared" si="7"/>
        <v>0</v>
      </c>
    </row>
    <row r="35" spans="2:12" ht="19.5" customHeight="1" x14ac:dyDescent="0.3">
      <c r="B35" s="83" t="s">
        <v>29</v>
      </c>
      <c r="C35" s="84"/>
      <c r="D35" s="84"/>
      <c r="E35" s="84"/>
      <c r="F35" s="84"/>
      <c r="G35" s="84"/>
      <c r="H35" s="84"/>
      <c r="I35" s="84"/>
      <c r="J35" s="84"/>
      <c r="K35" s="84"/>
      <c r="L35" s="84"/>
    </row>
    <row r="36" spans="2:12" ht="14.25" customHeight="1" x14ac:dyDescent="0.3">
      <c r="B36" s="85" t="s">
        <v>30</v>
      </c>
      <c r="C36" s="84"/>
      <c r="D36" s="84"/>
      <c r="E36" s="84"/>
      <c r="F36" s="84"/>
      <c r="G36" s="84"/>
      <c r="H36" s="84"/>
      <c r="I36" s="84"/>
      <c r="J36" s="84"/>
      <c r="K36" s="84"/>
      <c r="L36" s="84"/>
    </row>
    <row r="37" spans="2:12" ht="14.25" customHeight="1" x14ac:dyDescent="0.3">
      <c r="B37" s="20" t="s">
        <v>31</v>
      </c>
      <c r="F37" s="64"/>
      <c r="G37" s="64"/>
      <c r="H37" s="64"/>
      <c r="I37" s="64"/>
      <c r="J37" s="64"/>
      <c r="K37" s="64"/>
      <c r="L37" s="8">
        <f t="shared" ref="L37:L45" si="11">SUM(F37:K37)</f>
        <v>0</v>
      </c>
    </row>
    <row r="38" spans="2:12" ht="14.25" customHeight="1" x14ac:dyDescent="0.3">
      <c r="B38" s="20" t="s">
        <v>32</v>
      </c>
      <c r="F38" s="64"/>
      <c r="G38" s="64"/>
      <c r="H38" s="64"/>
      <c r="I38" s="64"/>
      <c r="J38" s="64"/>
      <c r="K38" s="64"/>
      <c r="L38" s="8">
        <f t="shared" si="11"/>
        <v>0</v>
      </c>
    </row>
    <row r="39" spans="2:12" ht="14.25" customHeight="1" x14ac:dyDescent="0.3">
      <c r="B39" s="20" t="s">
        <v>33</v>
      </c>
      <c r="F39" s="64"/>
      <c r="G39" s="64"/>
      <c r="H39" s="64"/>
      <c r="I39" s="64"/>
      <c r="J39" s="64"/>
      <c r="K39" s="64"/>
      <c r="L39" s="8">
        <f t="shared" si="11"/>
        <v>0</v>
      </c>
    </row>
    <row r="40" spans="2:12" ht="14.25" customHeight="1" x14ac:dyDescent="0.3">
      <c r="B40" s="20" t="s">
        <v>34</v>
      </c>
      <c r="F40" s="64"/>
      <c r="G40" s="64"/>
      <c r="H40" s="64"/>
      <c r="I40" s="64"/>
      <c r="J40" s="64"/>
      <c r="K40" s="64"/>
      <c r="L40" s="8">
        <f t="shared" si="11"/>
        <v>0</v>
      </c>
    </row>
    <row r="41" spans="2:12" ht="14.25" customHeight="1" x14ac:dyDescent="0.3">
      <c r="B41" s="20" t="s">
        <v>35</v>
      </c>
      <c r="F41" s="64"/>
      <c r="G41" s="64"/>
      <c r="H41" s="64"/>
      <c r="I41" s="64"/>
      <c r="J41" s="64"/>
      <c r="K41" s="64"/>
      <c r="L41" s="8">
        <f t="shared" si="11"/>
        <v>0</v>
      </c>
    </row>
    <row r="42" spans="2:12" ht="14.25" customHeight="1" x14ac:dyDescent="0.3">
      <c r="B42" s="20" t="s">
        <v>36</v>
      </c>
      <c r="F42" s="64"/>
      <c r="G42" s="64"/>
      <c r="H42" s="64"/>
      <c r="I42" s="64"/>
      <c r="J42" s="64"/>
      <c r="K42" s="64"/>
      <c r="L42" s="8">
        <f t="shared" si="11"/>
        <v>0</v>
      </c>
    </row>
    <row r="43" spans="2:12" ht="14.25" customHeight="1" x14ac:dyDescent="0.3">
      <c r="B43" s="20" t="s">
        <v>37</v>
      </c>
      <c r="F43" s="64"/>
      <c r="G43" s="64"/>
      <c r="H43" s="64"/>
      <c r="I43" s="64"/>
      <c r="J43" s="64"/>
      <c r="K43" s="64"/>
      <c r="L43" s="8">
        <f t="shared" si="11"/>
        <v>0</v>
      </c>
    </row>
    <row r="44" spans="2:12" ht="14.25" customHeight="1" x14ac:dyDescent="0.3">
      <c r="B44" s="20" t="s">
        <v>38</v>
      </c>
      <c r="F44" s="64"/>
      <c r="G44" s="64"/>
      <c r="H44" s="64"/>
      <c r="I44" s="64"/>
      <c r="J44" s="64"/>
      <c r="K44" s="64"/>
      <c r="L44" s="8">
        <f t="shared" si="11"/>
        <v>0</v>
      </c>
    </row>
    <row r="45" spans="2:12" ht="14.25" customHeight="1" x14ac:dyDescent="0.3">
      <c r="B45" s="16" t="s">
        <v>39</v>
      </c>
      <c r="F45" s="60">
        <f t="shared" ref="F45:K45" si="12">SUM(F37:F44)</f>
        <v>0</v>
      </c>
      <c r="G45" s="60">
        <f t="shared" si="12"/>
        <v>0</v>
      </c>
      <c r="H45" s="60">
        <f t="shared" si="12"/>
        <v>0</v>
      </c>
      <c r="I45" s="60">
        <f t="shared" si="12"/>
        <v>0</v>
      </c>
      <c r="J45" s="60">
        <f t="shared" si="12"/>
        <v>0</v>
      </c>
      <c r="K45" s="60">
        <f t="shared" si="12"/>
        <v>0</v>
      </c>
      <c r="L45" s="60">
        <f t="shared" si="11"/>
        <v>0</v>
      </c>
    </row>
    <row r="46" spans="2:12" ht="14.25" customHeight="1" x14ac:dyDescent="0.3">
      <c r="B46" s="85" t="s">
        <v>40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</row>
    <row r="47" spans="2:12" ht="14.25" customHeight="1" x14ac:dyDescent="0.3">
      <c r="B47" s="20" t="s">
        <v>41</v>
      </c>
      <c r="F47" s="64"/>
      <c r="G47" s="64"/>
      <c r="H47" s="64"/>
      <c r="I47" s="64"/>
      <c r="J47" s="64"/>
      <c r="K47" s="64"/>
      <c r="L47" s="8">
        <f t="shared" ref="L47:L53" si="13">SUM(F47:K47)</f>
        <v>0</v>
      </c>
    </row>
    <row r="48" spans="2:12" ht="14.25" customHeight="1" x14ac:dyDescent="0.3">
      <c r="B48" s="20" t="s">
        <v>42</v>
      </c>
      <c r="F48" s="64"/>
      <c r="G48" s="64"/>
      <c r="H48" s="64"/>
      <c r="I48" s="64"/>
      <c r="J48" s="64"/>
      <c r="K48" s="64"/>
      <c r="L48" s="8">
        <f t="shared" si="13"/>
        <v>0</v>
      </c>
    </row>
    <row r="49" spans="2:12" ht="14.25" customHeight="1" x14ac:dyDescent="0.3">
      <c r="B49" s="20" t="s">
        <v>43</v>
      </c>
      <c r="F49" s="64"/>
      <c r="G49" s="64"/>
      <c r="H49" s="64"/>
      <c r="I49" s="64"/>
      <c r="J49" s="64"/>
      <c r="K49" s="64"/>
      <c r="L49" s="8">
        <f t="shared" si="13"/>
        <v>0</v>
      </c>
    </row>
    <row r="50" spans="2:12" ht="14.25" customHeight="1" x14ac:dyDescent="0.3">
      <c r="B50" s="20" t="s">
        <v>44</v>
      </c>
      <c r="F50" s="64"/>
      <c r="G50" s="64"/>
      <c r="H50" s="64"/>
      <c r="I50" s="64"/>
      <c r="J50" s="64"/>
      <c r="K50" s="64"/>
      <c r="L50" s="8">
        <f t="shared" si="13"/>
        <v>0</v>
      </c>
    </row>
    <row r="51" spans="2:12" ht="14.25" customHeight="1" x14ac:dyDescent="0.3">
      <c r="B51" s="20" t="s">
        <v>45</v>
      </c>
      <c r="F51" s="64"/>
      <c r="G51" s="64"/>
      <c r="H51" s="64"/>
      <c r="I51" s="64"/>
      <c r="J51" s="64"/>
      <c r="K51" s="64"/>
      <c r="L51" s="8">
        <f t="shared" si="13"/>
        <v>0</v>
      </c>
    </row>
    <row r="52" spans="2:12" ht="14.25" customHeight="1" x14ac:dyDescent="0.3">
      <c r="B52" s="20" t="s">
        <v>46</v>
      </c>
      <c r="F52" s="64"/>
      <c r="G52" s="64"/>
      <c r="H52" s="64"/>
      <c r="I52" s="64"/>
      <c r="J52" s="64"/>
      <c r="K52" s="64"/>
      <c r="L52" s="8">
        <f t="shared" si="13"/>
        <v>0</v>
      </c>
    </row>
    <row r="53" spans="2:12" ht="14.25" customHeight="1" x14ac:dyDescent="0.3">
      <c r="B53" s="16" t="s">
        <v>47</v>
      </c>
      <c r="F53" s="60">
        <f t="shared" ref="F53:K53" si="14">SUM(F47:F52)</f>
        <v>0</v>
      </c>
      <c r="G53" s="60">
        <f t="shared" si="14"/>
        <v>0</v>
      </c>
      <c r="H53" s="60">
        <f t="shared" si="14"/>
        <v>0</v>
      </c>
      <c r="I53" s="60">
        <f t="shared" si="14"/>
        <v>0</v>
      </c>
      <c r="J53" s="60">
        <f t="shared" si="14"/>
        <v>0</v>
      </c>
      <c r="K53" s="60">
        <f t="shared" si="14"/>
        <v>0</v>
      </c>
      <c r="L53" s="60">
        <f t="shared" si="13"/>
        <v>0</v>
      </c>
    </row>
    <row r="54" spans="2:12" ht="14.25" customHeight="1" x14ac:dyDescent="0.3">
      <c r="B54" s="85" t="s">
        <v>48</v>
      </c>
      <c r="C54" s="84"/>
      <c r="D54" s="84"/>
      <c r="E54" s="84"/>
      <c r="F54" s="84"/>
      <c r="G54" s="84"/>
      <c r="H54" s="84"/>
      <c r="I54" s="84"/>
      <c r="J54" s="84"/>
      <c r="K54" s="84"/>
      <c r="L54" s="84"/>
    </row>
    <row r="55" spans="2:12" ht="14.25" customHeight="1" x14ac:dyDescent="0.3">
      <c r="B55" s="16" t="s">
        <v>49</v>
      </c>
      <c r="C55" s="86" t="s">
        <v>198</v>
      </c>
      <c r="D55" s="87"/>
      <c r="E55" s="88"/>
      <c r="G55" s="96" t="str">
        <f>IF($C$55="Transferering","→ ingår EJ i INDI-underlaget","→ ingår i INDI-underlaget")</f>
        <v>→ ingår EJ i INDI-underlaget</v>
      </c>
      <c r="H55" s="84"/>
      <c r="I55" s="84"/>
      <c r="J55" s="84"/>
      <c r="K55" s="84"/>
      <c r="L55" s="84"/>
    </row>
    <row r="56" spans="2:12" ht="14.25" customHeight="1" x14ac:dyDescent="0.3">
      <c r="B56" s="20"/>
      <c r="C56" s="58"/>
      <c r="D56" s="37"/>
      <c r="E56" s="38">
        <v>12</v>
      </c>
      <c r="F56" s="8">
        <f>IF(1&lt;=$H$8,IF($H$12=0,$C56,MIN($C56,$H$12))*IF($E56="",12,$E56)*$D56*(1+SAL_IDX)^0,0)</f>
        <v>0</v>
      </c>
      <c r="G56" s="8">
        <f>IF(2&lt;=$H$8,IF($H$12=0,$C56,MIN($C56,$H$12))*IF($E56="",12,$E56)*$D56*(1+SAL_IDX)^1,0)</f>
        <v>0</v>
      </c>
      <c r="H56" s="8">
        <f>IF(3&lt;=$H$8,IF($H$12=0,$C56,MIN($C56,$H$12))*IF($E56="",12,$E56)*$D56*(1+SAL_IDX)^2,0)</f>
        <v>0</v>
      </c>
      <c r="I56" s="8">
        <f>IF(4&lt;=$H$8,IF($H$12=0,$C56,MIN($C56,$H$12))*IF($E56="",12,$E56)*$D56*(1+SAL_IDX)^3,0)</f>
        <v>0</v>
      </c>
      <c r="J56" s="8">
        <f>IF(5&lt;=$H$8,IF($H$12=0,$C56,MIN($C56,$H$12))*IF($E56="",12,$E56)*$D56*(1+SAL_IDX)^4,0)</f>
        <v>0</v>
      </c>
      <c r="K56" s="8">
        <f>IF(6&lt;=$H$8,IF($H$12=0,$C56,MIN($C56,$H$12))*IF($E56="",12,$E56)*$D56*(1+SAL_IDX)^5,0)</f>
        <v>0</v>
      </c>
      <c r="L56" s="8">
        <f t="shared" ref="L56:L61" si="15">SUM(F56:K56)</f>
        <v>0</v>
      </c>
    </row>
    <row r="57" spans="2:12" ht="14.25" customHeight="1" x14ac:dyDescent="0.3">
      <c r="B57" s="20"/>
      <c r="C57" s="58"/>
      <c r="D57" s="37"/>
      <c r="E57" s="38">
        <v>12</v>
      </c>
      <c r="F57" s="8">
        <f>IF(1&lt;=$H$8,IF($H$12=0,$C57,MIN($C57,$H$12))*IF($E57="",12,$E57)*$D57*(1+SAL_IDX)^0,0)</f>
        <v>0</v>
      </c>
      <c r="G57" s="8">
        <f>IF(2&lt;=$H$8,IF($H$12=0,$C57,MIN($C57,$H$12))*IF($E57="",12,$E57)*$D57*(1+SAL_IDX)^1,0)</f>
        <v>0</v>
      </c>
      <c r="H57" s="8">
        <f>IF(3&lt;=$H$8,IF($H$12=0,$C57,MIN($C57,$H$12))*IF($E57="",12,$E57)*$D57*(1+SAL_IDX)^2,0)</f>
        <v>0</v>
      </c>
      <c r="I57" s="8">
        <f>IF(4&lt;=$H$8,IF($H$12=0,$C57,MIN($C57,$H$12))*IF($E57="",12,$E57)*$D57*(1+SAL_IDX)^3,0)</f>
        <v>0</v>
      </c>
      <c r="J57" s="8">
        <f>IF(5&lt;=$H$8,IF($H$12=0,$C57,MIN($C57,$H$12))*IF($E57="",12,$E57)*$D57*(1+SAL_IDX)^4,0)</f>
        <v>0</v>
      </c>
      <c r="K57" s="8">
        <f>IF(6&lt;=$H$8,IF($H$12=0,$C57,MIN($C57,$H$12))*IF($E57="",12,$E57)*$D57*(1+SAL_IDX)^5,0)</f>
        <v>0</v>
      </c>
      <c r="L57" s="8">
        <f t="shared" si="15"/>
        <v>0</v>
      </c>
    </row>
    <row r="58" spans="2:12" ht="14.25" customHeight="1" x14ac:dyDescent="0.3">
      <c r="B58" s="20"/>
      <c r="C58" s="58"/>
      <c r="D58" s="37"/>
      <c r="E58" s="38">
        <v>12</v>
      </c>
      <c r="F58" s="8">
        <f>IF(1&lt;=$H$8,IF($H$12=0,$C58,MIN($C58,$H$12))*IF($E58="",12,$E58)*$D58*(1+SAL_IDX)^0,0)</f>
        <v>0</v>
      </c>
      <c r="G58" s="8">
        <f>IF(2&lt;=$H$8,IF($H$12=0,$C58,MIN($C58,$H$12))*IF($E58="",12,$E58)*$D58*(1+SAL_IDX)^1,0)</f>
        <v>0</v>
      </c>
      <c r="H58" s="8">
        <f>IF(3&lt;=$H$8,IF($H$12=0,$C58,MIN($C58,$H$12))*IF($E58="",12,$E58)*$D58*(1+SAL_IDX)^2,0)</f>
        <v>0</v>
      </c>
      <c r="I58" s="8">
        <f>IF(4&lt;=$H$8,IF($H$12=0,$C58,MIN($C58,$H$12))*IF($E58="",12,$E58)*$D58*(1+SAL_IDX)^3,0)</f>
        <v>0</v>
      </c>
      <c r="J58" s="8">
        <f>IF(5&lt;=$H$8,IF($H$12=0,$C58,MIN($C58,$H$12))*IF($E58="",12,$E58)*$D58*(1+SAL_IDX)^4,0)</f>
        <v>0</v>
      </c>
      <c r="K58" s="8">
        <f>IF(6&lt;=$H$8,IF($H$12=0,$C58,MIN($C58,$H$12))*IF($E58="",12,$E58)*$D58*(1+SAL_IDX)^5,0)</f>
        <v>0</v>
      </c>
      <c r="L58" s="8">
        <f t="shared" si="15"/>
        <v>0</v>
      </c>
    </row>
    <row r="59" spans="2:12" ht="14.25" customHeight="1" x14ac:dyDescent="0.3">
      <c r="B59" s="20"/>
      <c r="C59" s="58"/>
      <c r="D59" s="37"/>
      <c r="E59" s="38">
        <v>12</v>
      </c>
      <c r="F59" s="8">
        <f>IF(1&lt;=$H$8,IF($H$12=0,$C59,MIN($C59,$H$12))*IF($E59="",12,$E59)*$D59*(1+SAL_IDX)^0,0)</f>
        <v>0</v>
      </c>
      <c r="G59" s="8">
        <f>IF(2&lt;=$H$8,IF($H$12=0,$C59,MIN($C59,$H$12))*IF($E59="",12,$E59)*$D59*(1+SAL_IDX)^1,0)</f>
        <v>0</v>
      </c>
      <c r="H59" s="8">
        <f>IF(3&lt;=$H$8,IF($H$12=0,$C59,MIN($C59,$H$12))*IF($E59="",12,$E59)*$D59*(1+SAL_IDX)^2,0)</f>
        <v>0</v>
      </c>
      <c r="I59" s="8">
        <f>IF(4&lt;=$H$8,IF($H$12=0,$C59,MIN($C59,$H$12))*IF($E59="",12,$E59)*$D59*(1+SAL_IDX)^3,0)</f>
        <v>0</v>
      </c>
      <c r="J59" s="8">
        <f>IF(5&lt;=$H$8,IF($H$12=0,$C59,MIN($C59,$H$12))*IF($E59="",12,$E59)*$D59*(1+SAL_IDX)^4,0)</f>
        <v>0</v>
      </c>
      <c r="K59" s="8">
        <f>IF(6&lt;=$H$8,IF($H$12=0,$C59,MIN($C59,$H$12))*IF($E59="",12,$E59)*$D59*(1+SAL_IDX)^5,0)</f>
        <v>0</v>
      </c>
      <c r="L59" s="8">
        <f t="shared" si="15"/>
        <v>0</v>
      </c>
    </row>
    <row r="60" spans="2:12" ht="14.25" customHeight="1" x14ac:dyDescent="0.3">
      <c r="B60" s="1" t="s">
        <v>51</v>
      </c>
      <c r="F60" s="8">
        <f t="shared" ref="F60:K60" si="16">SUM(F56:F59)</f>
        <v>0</v>
      </c>
      <c r="G60" s="8">
        <f t="shared" si="16"/>
        <v>0</v>
      </c>
      <c r="H60" s="8">
        <f t="shared" si="16"/>
        <v>0</v>
      </c>
      <c r="I60" s="8">
        <f t="shared" si="16"/>
        <v>0</v>
      </c>
      <c r="J60" s="8">
        <f t="shared" si="16"/>
        <v>0</v>
      </c>
      <c r="K60" s="8">
        <f t="shared" si="16"/>
        <v>0</v>
      </c>
      <c r="L60" s="8">
        <f t="shared" si="15"/>
        <v>0</v>
      </c>
    </row>
    <row r="61" spans="2:12" ht="14.25" customHeight="1" x14ac:dyDescent="0.3">
      <c r="B61" s="16" t="s">
        <v>52</v>
      </c>
      <c r="D61" s="61">
        <f>LKP_EXT</f>
        <v>0.47499999999999998</v>
      </c>
      <c r="F61" s="60">
        <f t="shared" ref="F61:K61" si="17">F60*(1+LKP_EXT)</f>
        <v>0</v>
      </c>
      <c r="G61" s="60">
        <f t="shared" si="17"/>
        <v>0</v>
      </c>
      <c r="H61" s="60">
        <f t="shared" si="17"/>
        <v>0</v>
      </c>
      <c r="I61" s="60">
        <f t="shared" si="17"/>
        <v>0</v>
      </c>
      <c r="J61" s="60">
        <f t="shared" si="17"/>
        <v>0</v>
      </c>
      <c r="K61" s="60">
        <f t="shared" si="17"/>
        <v>0</v>
      </c>
      <c r="L61" s="60">
        <f t="shared" si="15"/>
        <v>0</v>
      </c>
    </row>
    <row r="63" spans="2:12" ht="19.5" customHeight="1" x14ac:dyDescent="0.3">
      <c r="B63" s="83" t="s">
        <v>53</v>
      </c>
      <c r="C63" s="84"/>
      <c r="D63" s="84"/>
      <c r="E63" s="84"/>
      <c r="F63" s="84"/>
      <c r="G63" s="84"/>
      <c r="H63" s="84"/>
      <c r="I63" s="84"/>
      <c r="J63" s="84"/>
      <c r="K63" s="84"/>
      <c r="L63" s="84"/>
    </row>
    <row r="64" spans="2:12" ht="14.25" customHeight="1" x14ac:dyDescent="0.3">
      <c r="B64" s="1" t="s">
        <v>54</v>
      </c>
      <c r="F64" s="8">
        <f t="shared" ref="F64:K64" si="18">F33+F45+IF($C$55="Transferering",0,F61)</f>
        <v>0</v>
      </c>
      <c r="G64" s="8">
        <f t="shared" si="18"/>
        <v>0</v>
      </c>
      <c r="H64" s="8">
        <f t="shared" si="18"/>
        <v>0</v>
      </c>
      <c r="I64" s="8">
        <f t="shared" si="18"/>
        <v>0</v>
      </c>
      <c r="J64" s="8">
        <f t="shared" si="18"/>
        <v>0</v>
      </c>
      <c r="K64" s="8">
        <f t="shared" si="18"/>
        <v>0</v>
      </c>
      <c r="L64" s="8">
        <f>SUM(F64:K64)</f>
        <v>0</v>
      </c>
    </row>
    <row r="65" spans="2:12" ht="14.25" customHeight="1" x14ac:dyDescent="0.3">
      <c r="B65" s="16" t="s">
        <v>55</v>
      </c>
      <c r="D65" s="61">
        <f>INDI_KI</f>
        <v>0.28989999999999999</v>
      </c>
      <c r="F65" s="60">
        <f t="shared" ref="F65:K65" si="19">F64*INDI_KI</f>
        <v>0</v>
      </c>
      <c r="G65" s="60">
        <f t="shared" si="19"/>
        <v>0</v>
      </c>
      <c r="H65" s="60">
        <f t="shared" si="19"/>
        <v>0</v>
      </c>
      <c r="I65" s="60">
        <f t="shared" si="19"/>
        <v>0</v>
      </c>
      <c r="J65" s="60">
        <f t="shared" si="19"/>
        <v>0</v>
      </c>
      <c r="K65" s="60">
        <f t="shared" si="19"/>
        <v>0</v>
      </c>
      <c r="L65" s="60">
        <f>SUM(F65:K65)</f>
        <v>0</v>
      </c>
    </row>
    <row r="67" spans="2:12" ht="21.75" customHeight="1" x14ac:dyDescent="0.3">
      <c r="B67" s="65" t="s">
        <v>56</v>
      </c>
      <c r="C67" s="66"/>
      <c r="D67" s="66"/>
      <c r="E67" s="66"/>
      <c r="F67" s="67">
        <f t="shared" ref="F67:K67" si="20">F33+F45+F53+F61+F65</f>
        <v>0</v>
      </c>
      <c r="G67" s="67">
        <f t="shared" si="20"/>
        <v>0</v>
      </c>
      <c r="H67" s="67">
        <f t="shared" si="20"/>
        <v>0</v>
      </c>
      <c r="I67" s="67">
        <f t="shared" si="20"/>
        <v>0</v>
      </c>
      <c r="J67" s="67">
        <f t="shared" si="20"/>
        <v>0</v>
      </c>
      <c r="K67" s="67">
        <f t="shared" si="20"/>
        <v>0</v>
      </c>
      <c r="L67" s="67">
        <f>SUM(F67:K67)</f>
        <v>0</v>
      </c>
    </row>
    <row r="69" spans="2:12" ht="19.5" customHeight="1" x14ac:dyDescent="0.3">
      <c r="B69" s="83" t="s">
        <v>57</v>
      </c>
      <c r="C69" s="84"/>
      <c r="D69" s="84"/>
      <c r="E69" s="84"/>
      <c r="F69" s="84"/>
      <c r="G69" s="84"/>
      <c r="H69" s="84"/>
      <c r="I69" s="84"/>
      <c r="J69" s="84"/>
      <c r="K69" s="84"/>
      <c r="L69" s="84"/>
    </row>
    <row r="70" spans="2:12" ht="14.25" customHeight="1" x14ac:dyDescent="0.3">
      <c r="B70" s="1" t="s">
        <v>58</v>
      </c>
      <c r="F70" s="8">
        <f t="shared" ref="F70:K70" si="21">IF($H$11="Direkta totalt",(F33+F45+F53+F61-F51),F64)*$C$12</f>
        <v>0</v>
      </c>
      <c r="G70" s="8">
        <f t="shared" si="21"/>
        <v>0</v>
      </c>
      <c r="H70" s="8">
        <f t="shared" si="21"/>
        <v>0</v>
      </c>
      <c r="I70" s="8">
        <f t="shared" si="21"/>
        <v>0</v>
      </c>
      <c r="J70" s="8">
        <f t="shared" si="21"/>
        <v>0</v>
      </c>
      <c r="K70" s="8">
        <f t="shared" si="21"/>
        <v>0</v>
      </c>
      <c r="L70" s="8">
        <f>SUM(F70:K70)</f>
        <v>0</v>
      </c>
    </row>
    <row r="71" spans="2:12" ht="14.25" customHeight="1" x14ac:dyDescent="0.3">
      <c r="B71" s="68" t="s">
        <v>59</v>
      </c>
      <c r="F71" s="69">
        <f t="shared" ref="F71:K71" si="22">F33+F45+F53+F61+F70</f>
        <v>0</v>
      </c>
      <c r="G71" s="69">
        <f t="shared" si="22"/>
        <v>0</v>
      </c>
      <c r="H71" s="69">
        <f t="shared" si="22"/>
        <v>0</v>
      </c>
      <c r="I71" s="69">
        <f t="shared" si="22"/>
        <v>0</v>
      </c>
      <c r="J71" s="69">
        <f t="shared" si="22"/>
        <v>0</v>
      </c>
      <c r="K71" s="69">
        <f t="shared" si="22"/>
        <v>0</v>
      </c>
      <c r="L71" s="69">
        <f>SUM(F71:K71)</f>
        <v>0</v>
      </c>
    </row>
    <row r="72" spans="2:12" ht="14.25" customHeight="1" x14ac:dyDescent="0.3">
      <c r="B72" s="16" t="s">
        <v>60</v>
      </c>
      <c r="F72" s="60">
        <f t="shared" ref="F72:K72" si="23">F67-F71</f>
        <v>0</v>
      </c>
      <c r="G72" s="60">
        <f t="shared" si="23"/>
        <v>0</v>
      </c>
      <c r="H72" s="60">
        <f t="shared" si="23"/>
        <v>0</v>
      </c>
      <c r="I72" s="60">
        <f t="shared" si="23"/>
        <v>0</v>
      </c>
      <c r="J72" s="60">
        <f t="shared" si="23"/>
        <v>0</v>
      </c>
      <c r="K72" s="60">
        <f t="shared" si="23"/>
        <v>0</v>
      </c>
      <c r="L72" s="60">
        <f>SUM(F72:K72)</f>
        <v>0</v>
      </c>
    </row>
    <row r="74" spans="2:12" ht="19.5" customHeight="1" x14ac:dyDescent="0.3">
      <c r="B74" s="83" t="s">
        <v>61</v>
      </c>
      <c r="C74" s="84"/>
      <c r="D74" s="84"/>
      <c r="E74" s="84"/>
      <c r="F74" s="84"/>
      <c r="G74" s="84"/>
      <c r="H74" s="84"/>
      <c r="I74" s="84"/>
      <c r="J74" s="84"/>
      <c r="K74" s="84"/>
      <c r="L74" s="84"/>
    </row>
    <row r="75" spans="2:12" ht="14.25" customHeight="1" x14ac:dyDescent="0.3">
      <c r="B75" s="16" t="s">
        <v>62</v>
      </c>
      <c r="F75" s="64"/>
      <c r="G75" s="64"/>
      <c r="H75" s="64"/>
      <c r="I75" s="64"/>
      <c r="J75" s="64"/>
      <c r="K75" s="64"/>
      <c r="L75" s="60">
        <f>SUM(F75:K75)</f>
        <v>0</v>
      </c>
    </row>
    <row r="76" spans="2:12" ht="14.25" customHeight="1" x14ac:dyDescent="0.3">
      <c r="B76" s="16" t="s">
        <v>63</v>
      </c>
      <c r="F76" s="60" t="str">
        <f t="shared" ref="F76:L76" si="24">IF($L$75=0,"",F75-F71)</f>
        <v/>
      </c>
      <c r="G76" s="60" t="str">
        <f t="shared" si="24"/>
        <v/>
      </c>
      <c r="H76" s="60" t="str">
        <f t="shared" si="24"/>
        <v/>
      </c>
      <c r="I76" s="60" t="str">
        <f t="shared" si="24"/>
        <v/>
      </c>
      <c r="J76" s="60" t="str">
        <f t="shared" si="24"/>
        <v/>
      </c>
      <c r="K76" s="60" t="str">
        <f t="shared" si="24"/>
        <v/>
      </c>
      <c r="L76" s="60" t="str">
        <f t="shared" si="24"/>
        <v/>
      </c>
    </row>
    <row r="78" spans="2:12" ht="14.25" customHeight="1" x14ac:dyDescent="0.3">
      <c r="B78" s="94" t="s">
        <v>64</v>
      </c>
      <c r="C78" s="84"/>
      <c r="D78" s="84"/>
      <c r="E78" s="84"/>
      <c r="F78" s="84"/>
      <c r="G78" s="84"/>
      <c r="H78" s="84"/>
      <c r="I78" s="84"/>
      <c r="J78" s="84"/>
      <c r="K78" s="84"/>
      <c r="L78" s="84"/>
    </row>
  </sheetData>
  <sheetProtection sheet="1" formatCells="0" formatColumns="0" formatRows="0" insertHyperlinks="0" sort="0" autoFilter="0"/>
  <mergeCells count="23">
    <mergeCell ref="B1:L1"/>
    <mergeCell ref="C14:L14"/>
    <mergeCell ref="C5:L5"/>
    <mergeCell ref="H11:L11"/>
    <mergeCell ref="B78:L78"/>
    <mergeCell ref="B69:L69"/>
    <mergeCell ref="B10:L10"/>
    <mergeCell ref="B74:L74"/>
    <mergeCell ref="B36:L36"/>
    <mergeCell ref="B63:L63"/>
    <mergeCell ref="B2:L2"/>
    <mergeCell ref="G55:L55"/>
    <mergeCell ref="C6:L6"/>
    <mergeCell ref="C7:E7"/>
    <mergeCell ref="B17:L17"/>
    <mergeCell ref="B35:L35"/>
    <mergeCell ref="B4:L4"/>
    <mergeCell ref="B26:L26"/>
    <mergeCell ref="C55:E55"/>
    <mergeCell ref="B54:L54"/>
    <mergeCell ref="B46:L46"/>
    <mergeCell ref="C11:E11"/>
    <mergeCell ref="C8:E8"/>
  </mergeCells>
  <conditionalFormatting sqref="F18:L25 F27:L30 F37:L44 F47:L52 F56:L59 F75:L75">
    <cfRule type="expression" dxfId="43" priority="5">
      <formula>F$16=""</formula>
    </cfRule>
  </conditionalFormatting>
  <conditionalFormatting sqref="F72:L72">
    <cfRule type="cellIs" dxfId="42" priority="2" operator="greaterThan">
      <formula>0.5</formula>
    </cfRule>
  </conditionalFormatting>
  <conditionalFormatting sqref="F76:L76">
    <cfRule type="cellIs" dxfId="41" priority="3" operator="lessThan">
      <formula>-0.5</formula>
    </cfRule>
    <cfRule type="cellIs" dxfId="40" priority="4" operator="greaterThan">
      <formula>0.5</formula>
    </cfRule>
  </conditionalFormatting>
  <dataValidations count="4">
    <dataValidation type="list" allowBlank="1" sqref="C7" xr:uid="{00000000-0002-0000-0300-000000000000}">
      <formula1>INST_LIST</formula1>
      <formula2>0</formula2>
    </dataValidation>
    <dataValidation type="list" allowBlank="1" sqref="C27:C30" xr:uid="{00000000-0002-0000-0300-000001000000}">
      <formula1>DR_KAT</formula1>
      <formula2>0</formula2>
    </dataValidation>
    <dataValidation type="list" sqref="C55" xr:uid="{00000000-0002-0000-0300-000002000000}">
      <formula1>"Konsultkostnad,Transferering"</formula1>
      <formula2>0</formula2>
    </dataValidation>
    <dataValidation type="whole" errorTitle="Ogiltigt antal år" error="Ange ett heltal mellan 1 och 6." sqref="H8" xr:uid="{00000000-0002-0000-0300-000003000000}">
      <formula1>1</formula1>
      <formula2>6</formula2>
    </dataValidation>
  </dataValidations>
  <pageMargins left="0.75" right="0.75" top="1" bottom="1" header="0.511811023622047" footer="0.511811023622047"/>
  <pageSetup fitToHeight="0" orientation="landscape" horizontalDpi="300" verticalDpi="30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78"/>
  <sheetViews>
    <sheetView showGridLines="0" zoomScaleNormal="100" workbookViewId="0"/>
  </sheetViews>
  <sheetFormatPr defaultColWidth="8.6640625" defaultRowHeight="14.4" x14ac:dyDescent="0.3"/>
  <cols>
    <col min="1" max="1" width="2.44140625" customWidth="1"/>
    <col min="2" max="2" width="38" customWidth="1"/>
    <col min="3" max="3" width="13" customWidth="1"/>
    <col min="4" max="4" width="8" customWidth="1"/>
    <col min="5" max="5" width="9" customWidth="1"/>
    <col min="6" max="10" width="12" customWidth="1"/>
    <col min="11" max="11" width="14" customWidth="1"/>
  </cols>
  <sheetData>
    <row r="1" spans="1:12" ht="27.75" customHeight="1" x14ac:dyDescent="0.3">
      <c r="A1" s="48" t="s">
        <v>80</v>
      </c>
      <c r="B1" s="92" t="s">
        <v>199</v>
      </c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ht="14.25" customHeight="1" x14ac:dyDescent="0.3">
      <c r="B2" s="95" t="s">
        <v>2</v>
      </c>
      <c r="C2" s="84"/>
      <c r="D2" s="84"/>
      <c r="E2" s="84"/>
      <c r="F2" s="84"/>
      <c r="G2" s="84"/>
      <c r="H2" s="84"/>
      <c r="I2" s="84"/>
      <c r="J2" s="84"/>
      <c r="K2" s="84"/>
      <c r="L2" s="84"/>
    </row>
    <row r="4" spans="1:12" ht="19.5" customHeight="1" x14ac:dyDescent="0.3">
      <c r="B4" s="83" t="s">
        <v>3</v>
      </c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2" ht="14.25" customHeight="1" x14ac:dyDescent="0.3">
      <c r="B5" s="16" t="s">
        <v>4</v>
      </c>
      <c r="C5" s="90"/>
      <c r="D5" s="91"/>
      <c r="E5" s="91"/>
      <c r="F5" s="91"/>
      <c r="G5" s="91"/>
      <c r="H5" s="91"/>
      <c r="I5" s="91"/>
      <c r="J5" s="91"/>
      <c r="K5" s="91"/>
      <c r="L5" s="91"/>
    </row>
    <row r="6" spans="1:12" ht="14.25" customHeight="1" x14ac:dyDescent="0.3">
      <c r="B6" s="16" t="s">
        <v>5</v>
      </c>
      <c r="C6" s="90"/>
      <c r="D6" s="91"/>
      <c r="E6" s="91"/>
      <c r="F6" s="91"/>
      <c r="G6" s="91"/>
      <c r="H6" s="91"/>
      <c r="I6" s="91"/>
      <c r="J6" s="91"/>
      <c r="K6" s="91"/>
      <c r="L6" s="91"/>
    </row>
    <row r="7" spans="1:12" ht="14.25" customHeight="1" x14ac:dyDescent="0.3">
      <c r="B7" s="16" t="s">
        <v>6</v>
      </c>
      <c r="C7" s="90" t="s">
        <v>7</v>
      </c>
      <c r="D7" s="91"/>
      <c r="E7" s="91"/>
      <c r="F7" s="49" t="s">
        <v>8</v>
      </c>
      <c r="H7" s="38">
        <v>2026</v>
      </c>
    </row>
    <row r="8" spans="1:12" ht="14.25" customHeight="1" x14ac:dyDescent="0.3">
      <c r="B8" s="16" t="s">
        <v>9</v>
      </c>
      <c r="C8" s="90"/>
      <c r="D8" s="91"/>
      <c r="E8" s="91"/>
      <c r="F8" s="49" t="s">
        <v>10</v>
      </c>
      <c r="H8" s="38">
        <v>4</v>
      </c>
    </row>
    <row r="10" spans="1:12" ht="19.5" customHeight="1" x14ac:dyDescent="0.3">
      <c r="B10" s="83" t="s">
        <v>11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</row>
    <row r="11" spans="1:12" ht="14.25" customHeight="1" x14ac:dyDescent="0.3">
      <c r="B11" s="16" t="s">
        <v>12</v>
      </c>
      <c r="C11" s="89" t="str">
        <f>IFERROR(VLOOKUP($A$1,RULES,2,FALSE()),"")</f>
        <v>Full kostnad (SUHF)</v>
      </c>
      <c r="D11" s="84"/>
      <c r="E11" s="84"/>
      <c r="F11" s="49" t="s">
        <v>13</v>
      </c>
      <c r="H11" s="89" t="str">
        <f>IFERROR(VLOOKUP($A$1,RULES,4,FALSE()),"INDI-bas")</f>
        <v>INDI-bas</v>
      </c>
      <c r="I11" s="84"/>
      <c r="J11" s="84"/>
      <c r="K11" s="84"/>
      <c r="L11" s="84"/>
    </row>
    <row r="12" spans="1:12" ht="14.25" customHeight="1" x14ac:dyDescent="0.3">
      <c r="B12" s="16" t="s">
        <v>14</v>
      </c>
      <c r="C12" s="50">
        <f>IFERROR(VLOOKUP($A$1,RULES,3,FALSE()),INDI_KI)</f>
        <v>0.28989999999999999</v>
      </c>
      <c r="F12" s="49" t="s">
        <v>15</v>
      </c>
      <c r="H12" s="51">
        <f>IFERROR(VLOOKUP($A$1,RULES,5,FALSE()),0)</f>
        <v>0</v>
      </c>
    </row>
    <row r="13" spans="1:12" ht="14.25" customHeight="1" x14ac:dyDescent="0.3">
      <c r="B13" s="16" t="s">
        <v>16</v>
      </c>
      <c r="C13" s="52">
        <f>IFERROR(VLOOKUP($A$1,RULES,6,FALSE()),0)</f>
        <v>0</v>
      </c>
      <c r="F13" s="49" t="s">
        <v>17</v>
      </c>
      <c r="H13" s="53">
        <f>IFERROR(VLOOKUP($A$1,RULES,7,FALSE()),"")</f>
        <v>4</v>
      </c>
    </row>
    <row r="14" spans="1:12" ht="45.75" customHeight="1" x14ac:dyDescent="0.3">
      <c r="B14" s="54" t="s">
        <v>18</v>
      </c>
      <c r="C14" s="93" t="str">
        <f>IFERROR(VLOOKUP($A$1,RULES,8,FALSE()),"")</f>
        <v>Formas. Full kostnadsmodell. Kontrollera ev. tak per utlysning.</v>
      </c>
      <c r="D14" s="84"/>
      <c r="E14" s="84"/>
      <c r="F14" s="84"/>
      <c r="G14" s="84"/>
      <c r="H14" s="84"/>
      <c r="I14" s="84"/>
      <c r="J14" s="84"/>
      <c r="K14" s="84"/>
      <c r="L14" s="84"/>
    </row>
    <row r="16" spans="1:12" ht="14.25" customHeight="1" x14ac:dyDescent="0.3">
      <c r="B16" s="55" t="s">
        <v>19</v>
      </c>
      <c r="C16" s="56" t="s">
        <v>20</v>
      </c>
      <c r="D16" s="56" t="s">
        <v>21</v>
      </c>
      <c r="E16" s="56" t="s">
        <v>22</v>
      </c>
      <c r="F16" s="57">
        <f>IF(1&lt;=$H$8,$H$7+0,"")</f>
        <v>2026</v>
      </c>
      <c r="G16" s="57">
        <f>IF(2&lt;=$H$8,$H$7+1,"")</f>
        <v>2027</v>
      </c>
      <c r="H16" s="57">
        <f>IF(3&lt;=$H$8,$H$7+2,"")</f>
        <v>2028</v>
      </c>
      <c r="I16" s="57">
        <f>IF(4&lt;=$H$8,$H$7+3,"")</f>
        <v>2029</v>
      </c>
      <c r="J16" s="57" t="str">
        <f>IF(5&lt;=$H$8,$H$7+4,"")</f>
        <v/>
      </c>
      <c r="K16" s="57" t="str">
        <f>IF(6&lt;=$H$8,$H$7+5,"")</f>
        <v/>
      </c>
      <c r="L16" s="56" t="s">
        <v>23</v>
      </c>
    </row>
    <row r="17" spans="2:12" ht="14.25" customHeight="1" x14ac:dyDescent="0.3">
      <c r="B17" s="85" t="s">
        <v>24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</row>
    <row r="18" spans="2:12" ht="14.25" customHeight="1" x14ac:dyDescent="0.3">
      <c r="B18" s="20"/>
      <c r="C18" s="58"/>
      <c r="D18" s="37"/>
      <c r="E18" s="38">
        <v>12</v>
      </c>
      <c r="F18" s="8">
        <f t="shared" ref="F18:F25" si="0">IF(1&lt;=$H$8,IF($H$12=0,$C18,MIN($C18,$H$12))*IF($E18="",12,$E18)*$D18*(1+SAL_IDX)^0,0)</f>
        <v>0</v>
      </c>
      <c r="G18" s="8">
        <f t="shared" ref="G18:G25" si="1">IF(2&lt;=$H$8,IF($H$12=0,$C18,MIN($C18,$H$12))*IF($E18="",12,$E18)*$D18*(1+SAL_IDX)^1,0)</f>
        <v>0</v>
      </c>
      <c r="H18" s="8">
        <f t="shared" ref="H18:H25" si="2">IF(3&lt;=$H$8,IF($H$12=0,$C18,MIN($C18,$H$12))*IF($E18="",12,$E18)*$D18*(1+SAL_IDX)^2,0)</f>
        <v>0</v>
      </c>
      <c r="I18" s="8">
        <f t="shared" ref="I18:I25" si="3">IF(4&lt;=$H$8,IF($H$12=0,$C18,MIN($C18,$H$12))*IF($E18="",12,$E18)*$D18*(1+SAL_IDX)^3,0)</f>
        <v>0</v>
      </c>
      <c r="J18" s="8">
        <f t="shared" ref="J18:J25" si="4">IF(5&lt;=$H$8,IF($H$12=0,$C18,MIN($C18,$H$12))*IF($E18="",12,$E18)*$D18*(1+SAL_IDX)^4,0)</f>
        <v>0</v>
      </c>
      <c r="K18" s="8">
        <f t="shared" ref="K18:K25" si="5">IF(6&lt;=$H$8,IF($H$12=0,$C18,MIN($C18,$H$12))*IF($E18="",12,$E18)*$D18*(1+SAL_IDX)^5,0)</f>
        <v>0</v>
      </c>
      <c r="L18" s="8">
        <f t="shared" ref="L18:L25" si="6">SUM(F18:K18)</f>
        <v>0</v>
      </c>
    </row>
    <row r="19" spans="2:12" ht="14.25" customHeight="1" x14ac:dyDescent="0.3">
      <c r="B19" s="20"/>
      <c r="C19" s="58"/>
      <c r="D19" s="37"/>
      <c r="E19" s="38">
        <v>12</v>
      </c>
      <c r="F19" s="8">
        <f t="shared" si="0"/>
        <v>0</v>
      </c>
      <c r="G19" s="8">
        <f t="shared" si="1"/>
        <v>0</v>
      </c>
      <c r="H19" s="8">
        <f t="shared" si="2"/>
        <v>0</v>
      </c>
      <c r="I19" s="8">
        <f t="shared" si="3"/>
        <v>0</v>
      </c>
      <c r="J19" s="8">
        <f t="shared" si="4"/>
        <v>0</v>
      </c>
      <c r="K19" s="8">
        <f t="shared" si="5"/>
        <v>0</v>
      </c>
      <c r="L19" s="8">
        <f t="shared" si="6"/>
        <v>0</v>
      </c>
    </row>
    <row r="20" spans="2:12" ht="14.25" customHeight="1" x14ac:dyDescent="0.3">
      <c r="B20" s="20"/>
      <c r="C20" s="58"/>
      <c r="D20" s="37"/>
      <c r="E20" s="38">
        <v>12</v>
      </c>
      <c r="F20" s="8">
        <f t="shared" si="0"/>
        <v>0</v>
      </c>
      <c r="G20" s="8">
        <f t="shared" si="1"/>
        <v>0</v>
      </c>
      <c r="H20" s="8">
        <f t="shared" si="2"/>
        <v>0</v>
      </c>
      <c r="I20" s="8">
        <f t="shared" si="3"/>
        <v>0</v>
      </c>
      <c r="J20" s="8">
        <f t="shared" si="4"/>
        <v>0</v>
      </c>
      <c r="K20" s="8">
        <f t="shared" si="5"/>
        <v>0</v>
      </c>
      <c r="L20" s="8">
        <f t="shared" si="6"/>
        <v>0</v>
      </c>
    </row>
    <row r="21" spans="2:12" ht="14.25" customHeight="1" x14ac:dyDescent="0.3">
      <c r="B21" s="20"/>
      <c r="C21" s="58"/>
      <c r="D21" s="37"/>
      <c r="E21" s="38">
        <v>12</v>
      </c>
      <c r="F21" s="8">
        <f t="shared" si="0"/>
        <v>0</v>
      </c>
      <c r="G21" s="8">
        <f t="shared" si="1"/>
        <v>0</v>
      </c>
      <c r="H21" s="8">
        <f t="shared" si="2"/>
        <v>0</v>
      </c>
      <c r="I21" s="8">
        <f t="shared" si="3"/>
        <v>0</v>
      </c>
      <c r="J21" s="8">
        <f t="shared" si="4"/>
        <v>0</v>
      </c>
      <c r="K21" s="8">
        <f t="shared" si="5"/>
        <v>0</v>
      </c>
      <c r="L21" s="8">
        <f t="shared" si="6"/>
        <v>0</v>
      </c>
    </row>
    <row r="22" spans="2:12" ht="14.25" customHeight="1" x14ac:dyDescent="0.3">
      <c r="B22" s="20"/>
      <c r="C22" s="58"/>
      <c r="D22" s="37"/>
      <c r="E22" s="38">
        <v>12</v>
      </c>
      <c r="F22" s="8">
        <f t="shared" si="0"/>
        <v>0</v>
      </c>
      <c r="G22" s="8">
        <f t="shared" si="1"/>
        <v>0</v>
      </c>
      <c r="H22" s="8">
        <f t="shared" si="2"/>
        <v>0</v>
      </c>
      <c r="I22" s="8">
        <f t="shared" si="3"/>
        <v>0</v>
      </c>
      <c r="J22" s="8">
        <f t="shared" si="4"/>
        <v>0</v>
      </c>
      <c r="K22" s="8">
        <f t="shared" si="5"/>
        <v>0</v>
      </c>
      <c r="L22" s="8">
        <f t="shared" si="6"/>
        <v>0</v>
      </c>
    </row>
    <row r="23" spans="2:12" ht="14.25" customHeight="1" x14ac:dyDescent="0.3">
      <c r="B23" s="20"/>
      <c r="C23" s="58"/>
      <c r="D23" s="37"/>
      <c r="E23" s="38">
        <v>12</v>
      </c>
      <c r="F23" s="8">
        <f t="shared" si="0"/>
        <v>0</v>
      </c>
      <c r="G23" s="8">
        <f t="shared" si="1"/>
        <v>0</v>
      </c>
      <c r="H23" s="8">
        <f t="shared" si="2"/>
        <v>0</v>
      </c>
      <c r="I23" s="8">
        <f t="shared" si="3"/>
        <v>0</v>
      </c>
      <c r="J23" s="8">
        <f t="shared" si="4"/>
        <v>0</v>
      </c>
      <c r="K23" s="8">
        <f t="shared" si="5"/>
        <v>0</v>
      </c>
      <c r="L23" s="8">
        <f t="shared" si="6"/>
        <v>0</v>
      </c>
    </row>
    <row r="24" spans="2:12" ht="14.25" customHeight="1" x14ac:dyDescent="0.3">
      <c r="B24" s="20"/>
      <c r="C24" s="58"/>
      <c r="D24" s="37"/>
      <c r="E24" s="38">
        <v>12</v>
      </c>
      <c r="F24" s="8">
        <f t="shared" si="0"/>
        <v>0</v>
      </c>
      <c r="G24" s="8">
        <f t="shared" si="1"/>
        <v>0</v>
      </c>
      <c r="H24" s="8">
        <f t="shared" si="2"/>
        <v>0</v>
      </c>
      <c r="I24" s="8">
        <f t="shared" si="3"/>
        <v>0</v>
      </c>
      <c r="J24" s="8">
        <f t="shared" si="4"/>
        <v>0</v>
      </c>
      <c r="K24" s="8">
        <f t="shared" si="5"/>
        <v>0</v>
      </c>
      <c r="L24" s="8">
        <f t="shared" si="6"/>
        <v>0</v>
      </c>
    </row>
    <row r="25" spans="2:12" ht="14.25" customHeight="1" x14ac:dyDescent="0.3">
      <c r="B25" s="20"/>
      <c r="C25" s="58"/>
      <c r="D25" s="37"/>
      <c r="E25" s="38">
        <v>12</v>
      </c>
      <c r="F25" s="8">
        <f t="shared" si="0"/>
        <v>0</v>
      </c>
      <c r="G25" s="8">
        <f t="shared" si="1"/>
        <v>0</v>
      </c>
      <c r="H25" s="8">
        <f t="shared" si="2"/>
        <v>0</v>
      </c>
      <c r="I25" s="8">
        <f t="shared" si="3"/>
        <v>0</v>
      </c>
      <c r="J25" s="8">
        <f t="shared" si="4"/>
        <v>0</v>
      </c>
      <c r="K25" s="8">
        <f t="shared" si="5"/>
        <v>0</v>
      </c>
      <c r="L25" s="8">
        <f t="shared" si="6"/>
        <v>0</v>
      </c>
    </row>
    <row r="26" spans="2:12" ht="14.25" customHeight="1" x14ac:dyDescent="0.3">
      <c r="B26" s="85" t="s">
        <v>25</v>
      </c>
      <c r="C26" s="84"/>
      <c r="D26" s="84"/>
      <c r="E26" s="84"/>
      <c r="F26" s="84"/>
      <c r="G26" s="84"/>
      <c r="H26" s="84"/>
      <c r="I26" s="84"/>
      <c r="J26" s="84"/>
      <c r="K26" s="84"/>
      <c r="L26" s="84"/>
    </row>
    <row r="27" spans="2:12" ht="14.25" customHeight="1" x14ac:dyDescent="0.3">
      <c r="B27" s="20"/>
      <c r="C27" s="59"/>
      <c r="D27" s="37"/>
      <c r="E27" s="38">
        <v>12</v>
      </c>
      <c r="F27" s="8">
        <f>IFERROR(IF(AND(1&lt;=$H$8,$C27&lt;&gt;""),INDEX(DR_VAL,MIN(1,4),MATCH($C27,DR_KAT,0))*$D27*IF($E27="",12,$E27),0),0)</f>
        <v>0</v>
      </c>
      <c r="G27" s="8">
        <f>IFERROR(IF(AND(2&lt;=$H$8,$C27&lt;&gt;""),INDEX(DR_VAL,MIN(2,4),MATCH($C27,DR_KAT,0))*$D27*IF($E27="",12,$E27),0),0)</f>
        <v>0</v>
      </c>
      <c r="H27" s="8">
        <f>IFERROR(IF(AND(3&lt;=$H$8,$C27&lt;&gt;""),INDEX(DR_VAL,MIN(3,4),MATCH($C27,DR_KAT,0))*$D27*IF($E27="",12,$E27),0),0)</f>
        <v>0</v>
      </c>
      <c r="I27" s="8">
        <f>IFERROR(IF(AND(4&lt;=$H$8,$C27&lt;&gt;""),INDEX(DR_VAL,MIN(4,4),MATCH($C27,DR_KAT,0))*$D27*IF($E27="",12,$E27),0),0)</f>
        <v>0</v>
      </c>
      <c r="J27" s="8">
        <f>IFERROR(IF(AND(5&lt;=$H$8,$C27&lt;&gt;""),INDEX(DR_VAL,MIN(5,4),MATCH($C27,DR_KAT,0))*$D27*IF($E27="",12,$E27),0),0)</f>
        <v>0</v>
      </c>
      <c r="K27" s="8">
        <f>IFERROR(IF(AND(6&lt;=$H$8,$C27&lt;&gt;""),INDEX(DR_VAL,MIN(6,4),MATCH($C27,DR_KAT,0))*$D27*IF($E27="",12,$E27),0),0)</f>
        <v>0</v>
      </c>
      <c r="L27" s="8">
        <f t="shared" ref="L27:L33" si="7">SUM(F27:K27)</f>
        <v>0</v>
      </c>
    </row>
    <row r="28" spans="2:12" ht="14.25" customHeight="1" x14ac:dyDescent="0.3">
      <c r="B28" s="20"/>
      <c r="C28" s="59"/>
      <c r="D28" s="37"/>
      <c r="E28" s="38">
        <v>12</v>
      </c>
      <c r="F28" s="8">
        <f>IFERROR(IF(AND(1&lt;=$H$8,$C28&lt;&gt;""),INDEX(DR_VAL,MIN(1,4),MATCH($C28,DR_KAT,0))*$D28*IF($E28="",12,$E28),0),0)</f>
        <v>0</v>
      </c>
      <c r="G28" s="8">
        <f>IFERROR(IF(AND(2&lt;=$H$8,$C28&lt;&gt;""),INDEX(DR_VAL,MIN(2,4),MATCH($C28,DR_KAT,0))*$D28*IF($E28="",12,$E28),0),0)</f>
        <v>0</v>
      </c>
      <c r="H28" s="8">
        <f>IFERROR(IF(AND(3&lt;=$H$8,$C28&lt;&gt;""),INDEX(DR_VAL,MIN(3,4),MATCH($C28,DR_KAT,0))*$D28*IF($E28="",12,$E28),0),0)</f>
        <v>0</v>
      </c>
      <c r="I28" s="8">
        <f>IFERROR(IF(AND(4&lt;=$H$8,$C28&lt;&gt;""),INDEX(DR_VAL,MIN(4,4),MATCH($C28,DR_KAT,0))*$D28*IF($E28="",12,$E28),0),0)</f>
        <v>0</v>
      </c>
      <c r="J28" s="8">
        <f>IFERROR(IF(AND(5&lt;=$H$8,$C28&lt;&gt;""),INDEX(DR_VAL,MIN(5,4),MATCH($C28,DR_KAT,0))*$D28*IF($E28="",12,$E28),0),0)</f>
        <v>0</v>
      </c>
      <c r="K28" s="8">
        <f>IFERROR(IF(AND(6&lt;=$H$8,$C28&lt;&gt;""),INDEX(DR_VAL,MIN(6,4),MATCH($C28,DR_KAT,0))*$D28*IF($E28="",12,$E28),0),0)</f>
        <v>0</v>
      </c>
      <c r="L28" s="8">
        <f t="shared" si="7"/>
        <v>0</v>
      </c>
    </row>
    <row r="29" spans="2:12" ht="14.25" customHeight="1" x14ac:dyDescent="0.3">
      <c r="B29" s="20"/>
      <c r="C29" s="59"/>
      <c r="D29" s="37"/>
      <c r="E29" s="38">
        <v>12</v>
      </c>
      <c r="F29" s="8">
        <f>IFERROR(IF(AND(1&lt;=$H$8,$C29&lt;&gt;""),INDEX(DR_VAL,MIN(1,4),MATCH($C29,DR_KAT,0))*$D29*IF($E29="",12,$E29),0),0)</f>
        <v>0</v>
      </c>
      <c r="G29" s="8">
        <f>IFERROR(IF(AND(2&lt;=$H$8,$C29&lt;&gt;""),INDEX(DR_VAL,MIN(2,4),MATCH($C29,DR_KAT,0))*$D29*IF($E29="",12,$E29),0),0)</f>
        <v>0</v>
      </c>
      <c r="H29" s="8">
        <f>IFERROR(IF(AND(3&lt;=$H$8,$C29&lt;&gt;""),INDEX(DR_VAL,MIN(3,4),MATCH($C29,DR_KAT,0))*$D29*IF($E29="",12,$E29),0),0)</f>
        <v>0</v>
      </c>
      <c r="I29" s="8">
        <f>IFERROR(IF(AND(4&lt;=$H$8,$C29&lt;&gt;""),INDEX(DR_VAL,MIN(4,4),MATCH($C29,DR_KAT,0))*$D29*IF($E29="",12,$E29),0),0)</f>
        <v>0</v>
      </c>
      <c r="J29" s="8">
        <f>IFERROR(IF(AND(5&lt;=$H$8,$C29&lt;&gt;""),INDEX(DR_VAL,MIN(5,4),MATCH($C29,DR_KAT,0))*$D29*IF($E29="",12,$E29),0),0)</f>
        <v>0</v>
      </c>
      <c r="K29" s="8">
        <f>IFERROR(IF(AND(6&lt;=$H$8,$C29&lt;&gt;""),INDEX(DR_VAL,MIN(6,4),MATCH($C29,DR_KAT,0))*$D29*IF($E29="",12,$E29),0),0)</f>
        <v>0</v>
      </c>
      <c r="L29" s="8">
        <f t="shared" si="7"/>
        <v>0</v>
      </c>
    </row>
    <row r="30" spans="2:12" ht="14.25" customHeight="1" x14ac:dyDescent="0.3">
      <c r="B30" s="20"/>
      <c r="C30" s="59"/>
      <c r="D30" s="37"/>
      <c r="E30" s="38">
        <v>12</v>
      </c>
      <c r="F30" s="8">
        <f>IFERROR(IF(AND(1&lt;=$H$8,$C30&lt;&gt;""),INDEX(DR_VAL,MIN(1,4),MATCH($C30,DR_KAT,0))*$D30*IF($E30="",12,$E30),0),0)</f>
        <v>0</v>
      </c>
      <c r="G30" s="8">
        <f>IFERROR(IF(AND(2&lt;=$H$8,$C30&lt;&gt;""),INDEX(DR_VAL,MIN(2,4),MATCH($C30,DR_KAT,0))*$D30*IF($E30="",12,$E30),0),0)</f>
        <v>0</v>
      </c>
      <c r="H30" s="8">
        <f>IFERROR(IF(AND(3&lt;=$H$8,$C30&lt;&gt;""),INDEX(DR_VAL,MIN(3,4),MATCH($C30,DR_KAT,0))*$D30*IF($E30="",12,$E30),0),0)</f>
        <v>0</v>
      </c>
      <c r="I30" s="8">
        <f>IFERROR(IF(AND(4&lt;=$H$8,$C30&lt;&gt;""),INDEX(DR_VAL,MIN(4,4),MATCH($C30,DR_KAT,0))*$D30*IF($E30="",12,$E30),0),0)</f>
        <v>0</v>
      </c>
      <c r="J30" s="8">
        <f>IFERROR(IF(AND(5&lt;=$H$8,$C30&lt;&gt;""),INDEX(DR_VAL,MIN(5,4),MATCH($C30,DR_KAT,0))*$D30*IF($E30="",12,$E30),0),0)</f>
        <v>0</v>
      </c>
      <c r="K30" s="8">
        <f>IFERROR(IF(AND(6&lt;=$H$8,$C30&lt;&gt;""),INDEX(DR_VAL,MIN(6,4),MATCH($C30,DR_KAT,0))*$D30*IF($E30="",12,$E30),0),0)</f>
        <v>0</v>
      </c>
      <c r="L30" s="8">
        <f t="shared" si="7"/>
        <v>0</v>
      </c>
    </row>
    <row r="31" spans="2:12" ht="14.25" customHeight="1" x14ac:dyDescent="0.3">
      <c r="B31" s="16" t="s">
        <v>26</v>
      </c>
      <c r="F31" s="60">
        <f t="shared" ref="F31:K31" si="8">SUM(F18:F25)+SUM(F27:F30)</f>
        <v>0</v>
      </c>
      <c r="G31" s="60">
        <f t="shared" si="8"/>
        <v>0</v>
      </c>
      <c r="H31" s="60">
        <f t="shared" si="8"/>
        <v>0</v>
      </c>
      <c r="I31" s="60">
        <f t="shared" si="8"/>
        <v>0</v>
      </c>
      <c r="J31" s="60">
        <f t="shared" si="8"/>
        <v>0</v>
      </c>
      <c r="K31" s="60">
        <f t="shared" si="8"/>
        <v>0</v>
      </c>
      <c r="L31" s="60">
        <f t="shared" si="7"/>
        <v>0</v>
      </c>
    </row>
    <row r="32" spans="2:12" ht="14.25" customHeight="1" x14ac:dyDescent="0.3">
      <c r="B32" s="1" t="s">
        <v>27</v>
      </c>
      <c r="D32" s="61">
        <f>LKP</f>
        <v>0.59859999999999991</v>
      </c>
      <c r="F32" s="8">
        <f t="shared" ref="F32:K32" si="9">F31*LKP</f>
        <v>0</v>
      </c>
      <c r="G32" s="8">
        <f t="shared" si="9"/>
        <v>0</v>
      </c>
      <c r="H32" s="8">
        <f t="shared" si="9"/>
        <v>0</v>
      </c>
      <c r="I32" s="8">
        <f t="shared" si="9"/>
        <v>0</v>
      </c>
      <c r="J32" s="8">
        <f t="shared" si="9"/>
        <v>0</v>
      </c>
      <c r="K32" s="8">
        <f t="shared" si="9"/>
        <v>0</v>
      </c>
      <c r="L32" s="8">
        <f t="shared" si="7"/>
        <v>0</v>
      </c>
    </row>
    <row r="33" spans="2:12" ht="14.25" customHeight="1" x14ac:dyDescent="0.3">
      <c r="B33" s="62" t="s">
        <v>28</v>
      </c>
      <c r="F33" s="63">
        <f t="shared" ref="F33:K33" si="10">F31+F32</f>
        <v>0</v>
      </c>
      <c r="G33" s="63">
        <f t="shared" si="10"/>
        <v>0</v>
      </c>
      <c r="H33" s="63">
        <f t="shared" si="10"/>
        <v>0</v>
      </c>
      <c r="I33" s="63">
        <f t="shared" si="10"/>
        <v>0</v>
      </c>
      <c r="J33" s="63">
        <f t="shared" si="10"/>
        <v>0</v>
      </c>
      <c r="K33" s="63">
        <f t="shared" si="10"/>
        <v>0</v>
      </c>
      <c r="L33" s="63">
        <f t="shared" si="7"/>
        <v>0</v>
      </c>
    </row>
    <row r="35" spans="2:12" ht="19.5" customHeight="1" x14ac:dyDescent="0.3">
      <c r="B35" s="83" t="s">
        <v>29</v>
      </c>
      <c r="C35" s="84"/>
      <c r="D35" s="84"/>
      <c r="E35" s="84"/>
      <c r="F35" s="84"/>
      <c r="G35" s="84"/>
      <c r="H35" s="84"/>
      <c r="I35" s="84"/>
      <c r="J35" s="84"/>
      <c r="K35" s="84"/>
      <c r="L35" s="84"/>
    </row>
    <row r="36" spans="2:12" ht="14.25" customHeight="1" x14ac:dyDescent="0.3">
      <c r="B36" s="85" t="s">
        <v>30</v>
      </c>
      <c r="C36" s="84"/>
      <c r="D36" s="84"/>
      <c r="E36" s="84"/>
      <c r="F36" s="84"/>
      <c r="G36" s="84"/>
      <c r="H36" s="84"/>
      <c r="I36" s="84"/>
      <c r="J36" s="84"/>
      <c r="K36" s="84"/>
      <c r="L36" s="84"/>
    </row>
    <row r="37" spans="2:12" ht="14.25" customHeight="1" x14ac:dyDescent="0.3">
      <c r="B37" s="20" t="s">
        <v>31</v>
      </c>
      <c r="F37" s="64"/>
      <c r="G37" s="64"/>
      <c r="H37" s="64"/>
      <c r="I37" s="64"/>
      <c r="J37" s="64"/>
      <c r="K37" s="64"/>
      <c r="L37" s="8">
        <f t="shared" ref="L37:L45" si="11">SUM(F37:K37)</f>
        <v>0</v>
      </c>
    </row>
    <row r="38" spans="2:12" ht="14.25" customHeight="1" x14ac:dyDescent="0.3">
      <c r="B38" s="20" t="s">
        <v>32</v>
      </c>
      <c r="F38" s="64"/>
      <c r="G38" s="64"/>
      <c r="H38" s="64"/>
      <c r="I38" s="64"/>
      <c r="J38" s="64"/>
      <c r="K38" s="64"/>
      <c r="L38" s="8">
        <f t="shared" si="11"/>
        <v>0</v>
      </c>
    </row>
    <row r="39" spans="2:12" ht="14.25" customHeight="1" x14ac:dyDescent="0.3">
      <c r="B39" s="20" t="s">
        <v>33</v>
      </c>
      <c r="F39" s="64"/>
      <c r="G39" s="64"/>
      <c r="H39" s="64"/>
      <c r="I39" s="64"/>
      <c r="J39" s="64"/>
      <c r="K39" s="64"/>
      <c r="L39" s="8">
        <f t="shared" si="11"/>
        <v>0</v>
      </c>
    </row>
    <row r="40" spans="2:12" ht="14.25" customHeight="1" x14ac:dyDescent="0.3">
      <c r="B40" s="20" t="s">
        <v>34</v>
      </c>
      <c r="F40" s="64"/>
      <c r="G40" s="64"/>
      <c r="H40" s="64"/>
      <c r="I40" s="64"/>
      <c r="J40" s="64"/>
      <c r="K40" s="64"/>
      <c r="L40" s="8">
        <f t="shared" si="11"/>
        <v>0</v>
      </c>
    </row>
    <row r="41" spans="2:12" ht="14.25" customHeight="1" x14ac:dyDescent="0.3">
      <c r="B41" s="20" t="s">
        <v>35</v>
      </c>
      <c r="F41" s="64"/>
      <c r="G41" s="64"/>
      <c r="H41" s="64"/>
      <c r="I41" s="64"/>
      <c r="J41" s="64"/>
      <c r="K41" s="64"/>
      <c r="L41" s="8">
        <f t="shared" si="11"/>
        <v>0</v>
      </c>
    </row>
    <row r="42" spans="2:12" ht="14.25" customHeight="1" x14ac:dyDescent="0.3">
      <c r="B42" s="20" t="s">
        <v>36</v>
      </c>
      <c r="F42" s="64"/>
      <c r="G42" s="64"/>
      <c r="H42" s="64"/>
      <c r="I42" s="64"/>
      <c r="J42" s="64"/>
      <c r="K42" s="64"/>
      <c r="L42" s="8">
        <f t="shared" si="11"/>
        <v>0</v>
      </c>
    </row>
    <row r="43" spans="2:12" ht="14.25" customHeight="1" x14ac:dyDescent="0.3">
      <c r="B43" s="20" t="s">
        <v>37</v>
      </c>
      <c r="F43" s="64"/>
      <c r="G43" s="64"/>
      <c r="H43" s="64"/>
      <c r="I43" s="64"/>
      <c r="J43" s="64"/>
      <c r="K43" s="64"/>
      <c r="L43" s="8">
        <f t="shared" si="11"/>
        <v>0</v>
      </c>
    </row>
    <row r="44" spans="2:12" ht="14.25" customHeight="1" x14ac:dyDescent="0.3">
      <c r="B44" s="20" t="s">
        <v>38</v>
      </c>
      <c r="F44" s="64"/>
      <c r="G44" s="64"/>
      <c r="H44" s="64"/>
      <c r="I44" s="64"/>
      <c r="J44" s="64"/>
      <c r="K44" s="64"/>
      <c r="L44" s="8">
        <f t="shared" si="11"/>
        <v>0</v>
      </c>
    </row>
    <row r="45" spans="2:12" ht="14.25" customHeight="1" x14ac:dyDescent="0.3">
      <c r="B45" s="16" t="s">
        <v>39</v>
      </c>
      <c r="F45" s="60">
        <f t="shared" ref="F45:K45" si="12">SUM(F37:F44)</f>
        <v>0</v>
      </c>
      <c r="G45" s="60">
        <f t="shared" si="12"/>
        <v>0</v>
      </c>
      <c r="H45" s="60">
        <f t="shared" si="12"/>
        <v>0</v>
      </c>
      <c r="I45" s="60">
        <f t="shared" si="12"/>
        <v>0</v>
      </c>
      <c r="J45" s="60">
        <f t="shared" si="12"/>
        <v>0</v>
      </c>
      <c r="K45" s="60">
        <f t="shared" si="12"/>
        <v>0</v>
      </c>
      <c r="L45" s="60">
        <f t="shared" si="11"/>
        <v>0</v>
      </c>
    </row>
    <row r="46" spans="2:12" ht="14.25" customHeight="1" x14ac:dyDescent="0.3">
      <c r="B46" s="85" t="s">
        <v>40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</row>
    <row r="47" spans="2:12" ht="14.25" customHeight="1" x14ac:dyDescent="0.3">
      <c r="B47" s="20" t="s">
        <v>41</v>
      </c>
      <c r="F47" s="64"/>
      <c r="G47" s="64"/>
      <c r="H47" s="64"/>
      <c r="I47" s="64"/>
      <c r="J47" s="64"/>
      <c r="K47" s="64"/>
      <c r="L47" s="8">
        <f t="shared" ref="L47:L53" si="13">SUM(F47:K47)</f>
        <v>0</v>
      </c>
    </row>
    <row r="48" spans="2:12" ht="14.25" customHeight="1" x14ac:dyDescent="0.3">
      <c r="B48" s="20" t="s">
        <v>42</v>
      </c>
      <c r="F48" s="64"/>
      <c r="G48" s="64"/>
      <c r="H48" s="64"/>
      <c r="I48" s="64"/>
      <c r="J48" s="64"/>
      <c r="K48" s="64"/>
      <c r="L48" s="8">
        <f t="shared" si="13"/>
        <v>0</v>
      </c>
    </row>
    <row r="49" spans="2:12" ht="14.25" customHeight="1" x14ac:dyDescent="0.3">
      <c r="B49" s="20" t="s">
        <v>43</v>
      </c>
      <c r="F49" s="64"/>
      <c r="G49" s="64"/>
      <c r="H49" s="64"/>
      <c r="I49" s="64"/>
      <c r="J49" s="64"/>
      <c r="K49" s="64"/>
      <c r="L49" s="8">
        <f t="shared" si="13"/>
        <v>0</v>
      </c>
    </row>
    <row r="50" spans="2:12" ht="14.25" customHeight="1" x14ac:dyDescent="0.3">
      <c r="B50" s="20" t="s">
        <v>44</v>
      </c>
      <c r="F50" s="64"/>
      <c r="G50" s="64"/>
      <c r="H50" s="64"/>
      <c r="I50" s="64"/>
      <c r="J50" s="64"/>
      <c r="K50" s="64"/>
      <c r="L50" s="8">
        <f t="shared" si="13"/>
        <v>0</v>
      </c>
    </row>
    <row r="51" spans="2:12" ht="14.25" customHeight="1" x14ac:dyDescent="0.3">
      <c r="B51" s="20" t="s">
        <v>45</v>
      </c>
      <c r="F51" s="64"/>
      <c r="G51" s="64"/>
      <c r="H51" s="64"/>
      <c r="I51" s="64"/>
      <c r="J51" s="64"/>
      <c r="K51" s="64"/>
      <c r="L51" s="8">
        <f t="shared" si="13"/>
        <v>0</v>
      </c>
    </row>
    <row r="52" spans="2:12" ht="14.25" customHeight="1" x14ac:dyDescent="0.3">
      <c r="B52" s="20" t="s">
        <v>46</v>
      </c>
      <c r="F52" s="64"/>
      <c r="G52" s="64"/>
      <c r="H52" s="64"/>
      <c r="I52" s="64"/>
      <c r="J52" s="64"/>
      <c r="K52" s="64"/>
      <c r="L52" s="8">
        <f t="shared" si="13"/>
        <v>0</v>
      </c>
    </row>
    <row r="53" spans="2:12" ht="14.25" customHeight="1" x14ac:dyDescent="0.3">
      <c r="B53" s="16" t="s">
        <v>47</v>
      </c>
      <c r="F53" s="60">
        <f t="shared" ref="F53:K53" si="14">SUM(F47:F52)</f>
        <v>0</v>
      </c>
      <c r="G53" s="60">
        <f t="shared" si="14"/>
        <v>0</v>
      </c>
      <c r="H53" s="60">
        <f t="shared" si="14"/>
        <v>0</v>
      </c>
      <c r="I53" s="60">
        <f t="shared" si="14"/>
        <v>0</v>
      </c>
      <c r="J53" s="60">
        <f t="shared" si="14"/>
        <v>0</v>
      </c>
      <c r="K53" s="60">
        <f t="shared" si="14"/>
        <v>0</v>
      </c>
      <c r="L53" s="60">
        <f t="shared" si="13"/>
        <v>0</v>
      </c>
    </row>
    <row r="54" spans="2:12" ht="14.25" customHeight="1" x14ac:dyDescent="0.3">
      <c r="B54" s="85" t="s">
        <v>48</v>
      </c>
      <c r="C54" s="84"/>
      <c r="D54" s="84"/>
      <c r="E54" s="84"/>
      <c r="F54" s="84"/>
      <c r="G54" s="84"/>
      <c r="H54" s="84"/>
      <c r="I54" s="84"/>
      <c r="J54" s="84"/>
      <c r="K54" s="84"/>
      <c r="L54" s="84"/>
    </row>
    <row r="55" spans="2:12" ht="14.25" customHeight="1" x14ac:dyDescent="0.3">
      <c r="B55" s="16" t="s">
        <v>49</v>
      </c>
      <c r="C55" s="86" t="s">
        <v>50</v>
      </c>
      <c r="D55" s="87"/>
      <c r="E55" s="88"/>
      <c r="G55" s="96" t="str">
        <f>IF($C$55="Transferering","→ ingår EJ i INDI-underlaget","→ ingår i INDI-underlaget")</f>
        <v>→ ingår i INDI-underlaget</v>
      </c>
      <c r="H55" s="84"/>
      <c r="I55" s="84"/>
      <c r="J55" s="84"/>
      <c r="K55" s="84"/>
      <c r="L55" s="84"/>
    </row>
    <row r="56" spans="2:12" ht="14.25" customHeight="1" x14ac:dyDescent="0.3">
      <c r="B56" s="20"/>
      <c r="C56" s="58"/>
      <c r="D56" s="37"/>
      <c r="E56" s="38">
        <v>12</v>
      </c>
      <c r="F56" s="8">
        <f>IF(1&lt;=$H$8,IF($H$12=0,$C56,MIN($C56,$H$12))*IF($E56="",12,$E56)*$D56*(1+SAL_IDX)^0,0)</f>
        <v>0</v>
      </c>
      <c r="G56" s="8">
        <f>IF(2&lt;=$H$8,IF($H$12=0,$C56,MIN($C56,$H$12))*IF($E56="",12,$E56)*$D56*(1+SAL_IDX)^1,0)</f>
        <v>0</v>
      </c>
      <c r="H56" s="8">
        <f>IF(3&lt;=$H$8,IF($H$12=0,$C56,MIN($C56,$H$12))*IF($E56="",12,$E56)*$D56*(1+SAL_IDX)^2,0)</f>
        <v>0</v>
      </c>
      <c r="I56" s="8">
        <f>IF(4&lt;=$H$8,IF($H$12=0,$C56,MIN($C56,$H$12))*IF($E56="",12,$E56)*$D56*(1+SAL_IDX)^3,0)</f>
        <v>0</v>
      </c>
      <c r="J56" s="8">
        <f>IF(5&lt;=$H$8,IF($H$12=0,$C56,MIN($C56,$H$12))*IF($E56="",12,$E56)*$D56*(1+SAL_IDX)^4,0)</f>
        <v>0</v>
      </c>
      <c r="K56" s="8">
        <f>IF(6&lt;=$H$8,IF($H$12=0,$C56,MIN($C56,$H$12))*IF($E56="",12,$E56)*$D56*(1+SAL_IDX)^5,0)</f>
        <v>0</v>
      </c>
      <c r="L56" s="8">
        <f t="shared" ref="L56:L61" si="15">SUM(F56:K56)</f>
        <v>0</v>
      </c>
    </row>
    <row r="57" spans="2:12" ht="14.25" customHeight="1" x14ac:dyDescent="0.3">
      <c r="B57" s="20"/>
      <c r="C57" s="58"/>
      <c r="D57" s="37"/>
      <c r="E57" s="38">
        <v>12</v>
      </c>
      <c r="F57" s="8">
        <f>IF(1&lt;=$H$8,IF($H$12=0,$C57,MIN($C57,$H$12))*IF($E57="",12,$E57)*$D57*(1+SAL_IDX)^0,0)</f>
        <v>0</v>
      </c>
      <c r="G57" s="8">
        <f>IF(2&lt;=$H$8,IF($H$12=0,$C57,MIN($C57,$H$12))*IF($E57="",12,$E57)*$D57*(1+SAL_IDX)^1,0)</f>
        <v>0</v>
      </c>
      <c r="H57" s="8">
        <f>IF(3&lt;=$H$8,IF($H$12=0,$C57,MIN($C57,$H$12))*IF($E57="",12,$E57)*$D57*(1+SAL_IDX)^2,0)</f>
        <v>0</v>
      </c>
      <c r="I57" s="8">
        <f>IF(4&lt;=$H$8,IF($H$12=0,$C57,MIN($C57,$H$12))*IF($E57="",12,$E57)*$D57*(1+SAL_IDX)^3,0)</f>
        <v>0</v>
      </c>
      <c r="J57" s="8">
        <f>IF(5&lt;=$H$8,IF($H$12=0,$C57,MIN($C57,$H$12))*IF($E57="",12,$E57)*$D57*(1+SAL_IDX)^4,0)</f>
        <v>0</v>
      </c>
      <c r="K57" s="8">
        <f>IF(6&lt;=$H$8,IF($H$12=0,$C57,MIN($C57,$H$12))*IF($E57="",12,$E57)*$D57*(1+SAL_IDX)^5,0)</f>
        <v>0</v>
      </c>
      <c r="L57" s="8">
        <f t="shared" si="15"/>
        <v>0</v>
      </c>
    </row>
    <row r="58" spans="2:12" ht="14.25" customHeight="1" x14ac:dyDescent="0.3">
      <c r="B58" s="20"/>
      <c r="C58" s="58"/>
      <c r="D58" s="37"/>
      <c r="E58" s="38">
        <v>12</v>
      </c>
      <c r="F58" s="8">
        <f>IF(1&lt;=$H$8,IF($H$12=0,$C58,MIN($C58,$H$12))*IF($E58="",12,$E58)*$D58*(1+SAL_IDX)^0,0)</f>
        <v>0</v>
      </c>
      <c r="G58" s="8">
        <f>IF(2&lt;=$H$8,IF($H$12=0,$C58,MIN($C58,$H$12))*IF($E58="",12,$E58)*$D58*(1+SAL_IDX)^1,0)</f>
        <v>0</v>
      </c>
      <c r="H58" s="8">
        <f>IF(3&lt;=$H$8,IF($H$12=0,$C58,MIN($C58,$H$12))*IF($E58="",12,$E58)*$D58*(1+SAL_IDX)^2,0)</f>
        <v>0</v>
      </c>
      <c r="I58" s="8">
        <f>IF(4&lt;=$H$8,IF($H$12=0,$C58,MIN($C58,$H$12))*IF($E58="",12,$E58)*$D58*(1+SAL_IDX)^3,0)</f>
        <v>0</v>
      </c>
      <c r="J58" s="8">
        <f>IF(5&lt;=$H$8,IF($H$12=0,$C58,MIN($C58,$H$12))*IF($E58="",12,$E58)*$D58*(1+SAL_IDX)^4,0)</f>
        <v>0</v>
      </c>
      <c r="K58" s="8">
        <f>IF(6&lt;=$H$8,IF($H$12=0,$C58,MIN($C58,$H$12))*IF($E58="",12,$E58)*$D58*(1+SAL_IDX)^5,0)</f>
        <v>0</v>
      </c>
      <c r="L58" s="8">
        <f t="shared" si="15"/>
        <v>0</v>
      </c>
    </row>
    <row r="59" spans="2:12" ht="14.25" customHeight="1" x14ac:dyDescent="0.3">
      <c r="B59" s="20"/>
      <c r="C59" s="58"/>
      <c r="D59" s="37"/>
      <c r="E59" s="38">
        <v>12</v>
      </c>
      <c r="F59" s="8">
        <f>IF(1&lt;=$H$8,IF($H$12=0,$C59,MIN($C59,$H$12))*IF($E59="",12,$E59)*$D59*(1+SAL_IDX)^0,0)</f>
        <v>0</v>
      </c>
      <c r="G59" s="8">
        <f>IF(2&lt;=$H$8,IF($H$12=0,$C59,MIN($C59,$H$12))*IF($E59="",12,$E59)*$D59*(1+SAL_IDX)^1,0)</f>
        <v>0</v>
      </c>
      <c r="H59" s="8">
        <f>IF(3&lt;=$H$8,IF($H$12=0,$C59,MIN($C59,$H$12))*IF($E59="",12,$E59)*$D59*(1+SAL_IDX)^2,0)</f>
        <v>0</v>
      </c>
      <c r="I59" s="8">
        <f>IF(4&lt;=$H$8,IF($H$12=0,$C59,MIN($C59,$H$12))*IF($E59="",12,$E59)*$D59*(1+SAL_IDX)^3,0)</f>
        <v>0</v>
      </c>
      <c r="J59" s="8">
        <f>IF(5&lt;=$H$8,IF($H$12=0,$C59,MIN($C59,$H$12))*IF($E59="",12,$E59)*$D59*(1+SAL_IDX)^4,0)</f>
        <v>0</v>
      </c>
      <c r="K59" s="8">
        <f>IF(6&lt;=$H$8,IF($H$12=0,$C59,MIN($C59,$H$12))*IF($E59="",12,$E59)*$D59*(1+SAL_IDX)^5,0)</f>
        <v>0</v>
      </c>
      <c r="L59" s="8">
        <f t="shared" si="15"/>
        <v>0</v>
      </c>
    </row>
    <row r="60" spans="2:12" ht="14.25" customHeight="1" x14ac:dyDescent="0.3">
      <c r="B60" s="1" t="s">
        <v>51</v>
      </c>
      <c r="F60" s="8">
        <f t="shared" ref="F60:K60" si="16">SUM(F56:F59)</f>
        <v>0</v>
      </c>
      <c r="G60" s="8">
        <f t="shared" si="16"/>
        <v>0</v>
      </c>
      <c r="H60" s="8">
        <f t="shared" si="16"/>
        <v>0</v>
      </c>
      <c r="I60" s="8">
        <f t="shared" si="16"/>
        <v>0</v>
      </c>
      <c r="J60" s="8">
        <f t="shared" si="16"/>
        <v>0</v>
      </c>
      <c r="K60" s="8">
        <f t="shared" si="16"/>
        <v>0</v>
      </c>
      <c r="L60" s="8">
        <f t="shared" si="15"/>
        <v>0</v>
      </c>
    </row>
    <row r="61" spans="2:12" ht="14.25" customHeight="1" x14ac:dyDescent="0.3">
      <c r="B61" s="16" t="s">
        <v>52</v>
      </c>
      <c r="D61" s="61">
        <f>LKP_EXT</f>
        <v>0.47499999999999998</v>
      </c>
      <c r="F61" s="60">
        <f t="shared" ref="F61:K61" si="17">F60*(1+LKP_EXT)</f>
        <v>0</v>
      </c>
      <c r="G61" s="60">
        <f t="shared" si="17"/>
        <v>0</v>
      </c>
      <c r="H61" s="60">
        <f t="shared" si="17"/>
        <v>0</v>
      </c>
      <c r="I61" s="60">
        <f t="shared" si="17"/>
        <v>0</v>
      </c>
      <c r="J61" s="60">
        <f t="shared" si="17"/>
        <v>0</v>
      </c>
      <c r="K61" s="60">
        <f t="shared" si="17"/>
        <v>0</v>
      </c>
      <c r="L61" s="60">
        <f t="shared" si="15"/>
        <v>0</v>
      </c>
    </row>
    <row r="63" spans="2:12" ht="19.5" customHeight="1" x14ac:dyDescent="0.3">
      <c r="B63" s="83" t="s">
        <v>53</v>
      </c>
      <c r="C63" s="84"/>
      <c r="D63" s="84"/>
      <c r="E63" s="84"/>
      <c r="F63" s="84"/>
      <c r="G63" s="84"/>
      <c r="H63" s="84"/>
      <c r="I63" s="84"/>
      <c r="J63" s="84"/>
      <c r="K63" s="84"/>
      <c r="L63" s="84"/>
    </row>
    <row r="64" spans="2:12" ht="14.25" customHeight="1" x14ac:dyDescent="0.3">
      <c r="B64" s="1" t="s">
        <v>54</v>
      </c>
      <c r="F64" s="8">
        <f t="shared" ref="F64:K64" si="18">F33+F45+IF($C$55="Transferering",0,F61)</f>
        <v>0</v>
      </c>
      <c r="G64" s="8">
        <f t="shared" si="18"/>
        <v>0</v>
      </c>
      <c r="H64" s="8">
        <f t="shared" si="18"/>
        <v>0</v>
      </c>
      <c r="I64" s="8">
        <f t="shared" si="18"/>
        <v>0</v>
      </c>
      <c r="J64" s="8">
        <f t="shared" si="18"/>
        <v>0</v>
      </c>
      <c r="K64" s="8">
        <f t="shared" si="18"/>
        <v>0</v>
      </c>
      <c r="L64" s="8">
        <f>SUM(F64:K64)</f>
        <v>0</v>
      </c>
    </row>
    <row r="65" spans="2:12" ht="14.25" customHeight="1" x14ac:dyDescent="0.3">
      <c r="B65" s="16" t="s">
        <v>55</v>
      </c>
      <c r="D65" s="61">
        <f>INDI_KI</f>
        <v>0.28989999999999999</v>
      </c>
      <c r="F65" s="60">
        <f t="shared" ref="F65:K65" si="19">F64*INDI_KI</f>
        <v>0</v>
      </c>
      <c r="G65" s="60">
        <f t="shared" si="19"/>
        <v>0</v>
      </c>
      <c r="H65" s="60">
        <f t="shared" si="19"/>
        <v>0</v>
      </c>
      <c r="I65" s="60">
        <f t="shared" si="19"/>
        <v>0</v>
      </c>
      <c r="J65" s="60">
        <f t="shared" si="19"/>
        <v>0</v>
      </c>
      <c r="K65" s="60">
        <f t="shared" si="19"/>
        <v>0</v>
      </c>
      <c r="L65" s="60">
        <f>SUM(F65:K65)</f>
        <v>0</v>
      </c>
    </row>
    <row r="67" spans="2:12" ht="21.75" customHeight="1" x14ac:dyDescent="0.3">
      <c r="B67" s="65" t="s">
        <v>56</v>
      </c>
      <c r="C67" s="66"/>
      <c r="D67" s="66"/>
      <c r="E67" s="66"/>
      <c r="F67" s="67">
        <f t="shared" ref="F67:K67" si="20">F33+F45+F53+F61+F65</f>
        <v>0</v>
      </c>
      <c r="G67" s="67">
        <f t="shared" si="20"/>
        <v>0</v>
      </c>
      <c r="H67" s="67">
        <f t="shared" si="20"/>
        <v>0</v>
      </c>
      <c r="I67" s="67">
        <f t="shared" si="20"/>
        <v>0</v>
      </c>
      <c r="J67" s="67">
        <f t="shared" si="20"/>
        <v>0</v>
      </c>
      <c r="K67" s="67">
        <f t="shared" si="20"/>
        <v>0</v>
      </c>
      <c r="L67" s="67">
        <f>SUM(F67:K67)</f>
        <v>0</v>
      </c>
    </row>
    <row r="69" spans="2:12" ht="19.5" customHeight="1" x14ac:dyDescent="0.3">
      <c r="B69" s="83" t="s">
        <v>57</v>
      </c>
      <c r="C69" s="84"/>
      <c r="D69" s="84"/>
      <c r="E69" s="84"/>
      <c r="F69" s="84"/>
      <c r="G69" s="84"/>
      <c r="H69" s="84"/>
      <c r="I69" s="84"/>
      <c r="J69" s="84"/>
      <c r="K69" s="84"/>
      <c r="L69" s="84"/>
    </row>
    <row r="70" spans="2:12" ht="14.25" customHeight="1" x14ac:dyDescent="0.3">
      <c r="B70" s="1" t="s">
        <v>58</v>
      </c>
      <c r="F70" s="8">
        <f t="shared" ref="F70:K70" si="21">IF($H$11="Direkta totalt",(F33+F45+F53+F61-F51),F64)*$C$12</f>
        <v>0</v>
      </c>
      <c r="G70" s="8">
        <f t="shared" si="21"/>
        <v>0</v>
      </c>
      <c r="H70" s="8">
        <f t="shared" si="21"/>
        <v>0</v>
      </c>
      <c r="I70" s="8">
        <f t="shared" si="21"/>
        <v>0</v>
      </c>
      <c r="J70" s="8">
        <f t="shared" si="21"/>
        <v>0</v>
      </c>
      <c r="K70" s="8">
        <f t="shared" si="21"/>
        <v>0</v>
      </c>
      <c r="L70" s="8">
        <f>SUM(F70:K70)</f>
        <v>0</v>
      </c>
    </row>
    <row r="71" spans="2:12" ht="14.25" customHeight="1" x14ac:dyDescent="0.3">
      <c r="B71" s="68" t="s">
        <v>59</v>
      </c>
      <c r="F71" s="69">
        <f t="shared" ref="F71:K71" si="22">F33+F45+F53+F61+F70</f>
        <v>0</v>
      </c>
      <c r="G71" s="69">
        <f t="shared" si="22"/>
        <v>0</v>
      </c>
      <c r="H71" s="69">
        <f t="shared" si="22"/>
        <v>0</v>
      </c>
      <c r="I71" s="69">
        <f t="shared" si="22"/>
        <v>0</v>
      </c>
      <c r="J71" s="69">
        <f t="shared" si="22"/>
        <v>0</v>
      </c>
      <c r="K71" s="69">
        <f t="shared" si="22"/>
        <v>0</v>
      </c>
      <c r="L71" s="69">
        <f>SUM(F71:K71)</f>
        <v>0</v>
      </c>
    </row>
    <row r="72" spans="2:12" ht="14.25" customHeight="1" x14ac:dyDescent="0.3">
      <c r="B72" s="16" t="s">
        <v>60</v>
      </c>
      <c r="F72" s="60">
        <f t="shared" ref="F72:K72" si="23">F67-F71</f>
        <v>0</v>
      </c>
      <c r="G72" s="60">
        <f t="shared" si="23"/>
        <v>0</v>
      </c>
      <c r="H72" s="60">
        <f t="shared" si="23"/>
        <v>0</v>
      </c>
      <c r="I72" s="60">
        <f t="shared" si="23"/>
        <v>0</v>
      </c>
      <c r="J72" s="60">
        <f t="shared" si="23"/>
        <v>0</v>
      </c>
      <c r="K72" s="60">
        <f t="shared" si="23"/>
        <v>0</v>
      </c>
      <c r="L72" s="60">
        <f>SUM(F72:K72)</f>
        <v>0</v>
      </c>
    </row>
    <row r="74" spans="2:12" ht="19.5" customHeight="1" x14ac:dyDescent="0.3">
      <c r="B74" s="83" t="s">
        <v>61</v>
      </c>
      <c r="C74" s="84"/>
      <c r="D74" s="84"/>
      <c r="E74" s="84"/>
      <c r="F74" s="84"/>
      <c r="G74" s="84"/>
      <c r="H74" s="84"/>
      <c r="I74" s="84"/>
      <c r="J74" s="84"/>
      <c r="K74" s="84"/>
      <c r="L74" s="84"/>
    </row>
    <row r="75" spans="2:12" ht="14.25" customHeight="1" x14ac:dyDescent="0.3">
      <c r="B75" s="16" t="s">
        <v>62</v>
      </c>
      <c r="F75" s="64"/>
      <c r="G75" s="64"/>
      <c r="H75" s="64"/>
      <c r="I75" s="64"/>
      <c r="J75" s="64"/>
      <c r="K75" s="64"/>
      <c r="L75" s="60">
        <f>SUM(F75:K75)</f>
        <v>0</v>
      </c>
    </row>
    <row r="76" spans="2:12" ht="14.25" customHeight="1" x14ac:dyDescent="0.3">
      <c r="B76" s="16" t="s">
        <v>63</v>
      </c>
      <c r="F76" s="60" t="str">
        <f t="shared" ref="F76:L76" si="24">IF($L$75=0,"",F75-F71)</f>
        <v/>
      </c>
      <c r="G76" s="60" t="str">
        <f t="shared" si="24"/>
        <v/>
      </c>
      <c r="H76" s="60" t="str">
        <f t="shared" si="24"/>
        <v/>
      </c>
      <c r="I76" s="60" t="str">
        <f t="shared" si="24"/>
        <v/>
      </c>
      <c r="J76" s="60" t="str">
        <f t="shared" si="24"/>
        <v/>
      </c>
      <c r="K76" s="60" t="str">
        <f t="shared" si="24"/>
        <v/>
      </c>
      <c r="L76" s="60" t="str">
        <f t="shared" si="24"/>
        <v/>
      </c>
    </row>
    <row r="78" spans="2:12" ht="14.25" customHeight="1" x14ac:dyDescent="0.3">
      <c r="B78" s="94" t="s">
        <v>64</v>
      </c>
      <c r="C78" s="84"/>
      <c r="D78" s="84"/>
      <c r="E78" s="84"/>
      <c r="F78" s="84"/>
      <c r="G78" s="84"/>
      <c r="H78" s="84"/>
      <c r="I78" s="84"/>
      <c r="J78" s="84"/>
      <c r="K78" s="84"/>
      <c r="L78" s="84"/>
    </row>
  </sheetData>
  <sheetProtection sheet="1" formatCells="0" formatColumns="0" formatRows="0" insertHyperlinks="0" sort="0" autoFilter="0"/>
  <mergeCells count="23">
    <mergeCell ref="B1:L1"/>
    <mergeCell ref="C14:L14"/>
    <mergeCell ref="C5:L5"/>
    <mergeCell ref="H11:L11"/>
    <mergeCell ref="B78:L78"/>
    <mergeCell ref="B69:L69"/>
    <mergeCell ref="B10:L10"/>
    <mergeCell ref="B74:L74"/>
    <mergeCell ref="B36:L36"/>
    <mergeCell ref="B63:L63"/>
    <mergeCell ref="B2:L2"/>
    <mergeCell ref="G55:L55"/>
    <mergeCell ref="C6:L6"/>
    <mergeCell ref="C7:E7"/>
    <mergeCell ref="B17:L17"/>
    <mergeCell ref="B35:L35"/>
    <mergeCell ref="B4:L4"/>
    <mergeCell ref="B26:L26"/>
    <mergeCell ref="C55:E55"/>
    <mergeCell ref="B54:L54"/>
    <mergeCell ref="B46:L46"/>
    <mergeCell ref="C11:E11"/>
    <mergeCell ref="C8:E8"/>
  </mergeCells>
  <conditionalFormatting sqref="F18:L25 F27:L30 F37:L44 F47:L52 F56:L59 F75:L75">
    <cfRule type="expression" dxfId="39" priority="5">
      <formula>F$16=""</formula>
    </cfRule>
  </conditionalFormatting>
  <conditionalFormatting sqref="F72:L72">
    <cfRule type="cellIs" dxfId="38" priority="2" operator="greaterThan">
      <formula>0.5</formula>
    </cfRule>
  </conditionalFormatting>
  <conditionalFormatting sqref="F76:L76">
    <cfRule type="cellIs" dxfId="37" priority="3" operator="lessThan">
      <formula>-0.5</formula>
    </cfRule>
    <cfRule type="cellIs" dxfId="36" priority="4" operator="greaterThan">
      <formula>0.5</formula>
    </cfRule>
  </conditionalFormatting>
  <dataValidations count="4">
    <dataValidation type="list" allowBlank="1" sqref="C7" xr:uid="{00000000-0002-0000-0400-000000000000}">
      <formula1>INST_LIST</formula1>
      <formula2>0</formula2>
    </dataValidation>
    <dataValidation type="list" allowBlank="1" sqref="C27:C30" xr:uid="{00000000-0002-0000-0400-000001000000}">
      <formula1>DR_KAT</formula1>
      <formula2>0</formula2>
    </dataValidation>
    <dataValidation type="list" sqref="C55" xr:uid="{00000000-0002-0000-0400-000002000000}">
      <formula1>"Konsultkostnad,Transferering"</formula1>
      <formula2>0</formula2>
    </dataValidation>
    <dataValidation type="whole" errorTitle="Ogiltigt antal år" error="Ange ett heltal mellan 1 och 6." sqref="H8" xr:uid="{00000000-0002-0000-0400-000003000000}">
      <formula1>1</formula1>
      <formula2>6</formula2>
    </dataValidation>
  </dataValidations>
  <pageMargins left="0.75" right="0.75" top="1" bottom="1" header="0.511811023622047" footer="0.511811023622047"/>
  <pageSetup fitToHeight="0" orientation="landscape" horizontalDpi="300" verticalDpi="30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78"/>
  <sheetViews>
    <sheetView showGridLines="0" topLeftCell="A10" zoomScaleNormal="100" workbookViewId="0"/>
  </sheetViews>
  <sheetFormatPr defaultColWidth="8.6640625" defaultRowHeight="14.4" x14ac:dyDescent="0.3"/>
  <cols>
    <col min="1" max="1" width="2.44140625" customWidth="1"/>
    <col min="2" max="2" width="38" customWidth="1"/>
    <col min="3" max="3" width="13" customWidth="1"/>
    <col min="4" max="4" width="8" customWidth="1"/>
    <col min="5" max="5" width="9" customWidth="1"/>
    <col min="6" max="10" width="12" customWidth="1"/>
    <col min="11" max="11" width="14" customWidth="1"/>
  </cols>
  <sheetData>
    <row r="1" spans="1:12" ht="27.75" customHeight="1" x14ac:dyDescent="0.3">
      <c r="A1" s="48" t="s">
        <v>81</v>
      </c>
      <c r="B1" s="92" t="s">
        <v>200</v>
      </c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ht="14.25" customHeight="1" x14ac:dyDescent="0.3">
      <c r="B2" s="95" t="s">
        <v>2</v>
      </c>
      <c r="C2" s="84"/>
      <c r="D2" s="84"/>
      <c r="E2" s="84"/>
      <c r="F2" s="84"/>
      <c r="G2" s="84"/>
      <c r="H2" s="84"/>
      <c r="I2" s="84"/>
      <c r="J2" s="84"/>
      <c r="K2" s="84"/>
      <c r="L2" s="84"/>
    </row>
    <row r="4" spans="1:12" ht="19.5" customHeight="1" x14ac:dyDescent="0.3">
      <c r="B4" s="83" t="s">
        <v>3</v>
      </c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2" ht="14.25" customHeight="1" x14ac:dyDescent="0.3">
      <c r="B5" s="16" t="s">
        <v>4</v>
      </c>
      <c r="C5" s="90"/>
      <c r="D5" s="91"/>
      <c r="E5" s="91"/>
      <c r="F5" s="91"/>
      <c r="G5" s="91"/>
      <c r="H5" s="91"/>
      <c r="I5" s="91"/>
      <c r="J5" s="91"/>
      <c r="K5" s="91"/>
      <c r="L5" s="91"/>
    </row>
    <row r="6" spans="1:12" ht="14.25" customHeight="1" x14ac:dyDescent="0.3">
      <c r="B6" s="16" t="s">
        <v>5</v>
      </c>
      <c r="C6" s="90"/>
      <c r="D6" s="91"/>
      <c r="E6" s="91"/>
      <c r="F6" s="91"/>
      <c r="G6" s="91"/>
      <c r="H6" s="91"/>
      <c r="I6" s="91"/>
      <c r="J6" s="91"/>
      <c r="K6" s="91"/>
      <c r="L6" s="91"/>
    </row>
    <row r="7" spans="1:12" ht="14.25" customHeight="1" x14ac:dyDescent="0.3">
      <c r="B7" s="16" t="s">
        <v>6</v>
      </c>
      <c r="C7" s="90" t="s">
        <v>7</v>
      </c>
      <c r="D7" s="91"/>
      <c r="E7" s="91"/>
      <c r="F7" s="49" t="s">
        <v>8</v>
      </c>
      <c r="H7" s="38">
        <v>2026</v>
      </c>
    </row>
    <row r="8" spans="1:12" ht="14.25" customHeight="1" x14ac:dyDescent="0.3">
      <c r="B8" s="16" t="s">
        <v>9</v>
      </c>
      <c r="C8" s="90"/>
      <c r="D8" s="91"/>
      <c r="E8" s="91"/>
      <c r="F8" s="49" t="s">
        <v>10</v>
      </c>
      <c r="H8" s="38">
        <v>4</v>
      </c>
    </row>
    <row r="10" spans="1:12" ht="19.5" customHeight="1" x14ac:dyDescent="0.3">
      <c r="B10" s="83" t="s">
        <v>11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</row>
    <row r="11" spans="1:12" ht="14.25" customHeight="1" x14ac:dyDescent="0.3">
      <c r="B11" s="16" t="s">
        <v>12</v>
      </c>
      <c r="C11" s="89" t="str">
        <f>IFERROR(VLOOKUP($A$1,RULES,2,FALSE()),"")</f>
        <v>Full kostnad (SUHF)</v>
      </c>
      <c r="D11" s="84"/>
      <c r="E11" s="84"/>
      <c r="F11" s="49" t="s">
        <v>13</v>
      </c>
      <c r="H11" s="89" t="str">
        <f>IFERROR(VLOOKUP($A$1,RULES,4,FALSE()),"INDI-bas")</f>
        <v>INDI-bas</v>
      </c>
      <c r="I11" s="84"/>
      <c r="J11" s="84"/>
      <c r="K11" s="84"/>
      <c r="L11" s="84"/>
    </row>
    <row r="12" spans="1:12" ht="14.25" customHeight="1" x14ac:dyDescent="0.3">
      <c r="B12" s="16" t="s">
        <v>14</v>
      </c>
      <c r="C12" s="50">
        <f>IFERROR(VLOOKUP($A$1,RULES,3,FALSE()),INDI_KI)</f>
        <v>0.28989999999999999</v>
      </c>
      <c r="F12" s="49" t="s">
        <v>15</v>
      </c>
      <c r="H12" s="51">
        <f>IFERROR(VLOOKUP($A$1,RULES,5,FALSE()),0)</f>
        <v>0</v>
      </c>
    </row>
    <row r="13" spans="1:12" ht="14.25" customHeight="1" x14ac:dyDescent="0.3">
      <c r="B13" s="16" t="s">
        <v>16</v>
      </c>
      <c r="C13" s="52">
        <f>IFERROR(VLOOKUP($A$1,RULES,6,FALSE()),0)</f>
        <v>0</v>
      </c>
      <c r="F13" s="49" t="s">
        <v>17</v>
      </c>
      <c r="H13" s="53">
        <f>IFERROR(VLOOKUP($A$1,RULES,7,FALSE()),"")</f>
        <v>5</v>
      </c>
    </row>
    <row r="14" spans="1:12" ht="45.75" customHeight="1" x14ac:dyDescent="0.3">
      <c r="B14" s="54" t="s">
        <v>18</v>
      </c>
      <c r="C14" s="93" t="str">
        <f>IFERROR(VLOOKUP($A$1,RULES,8,FALSE()),"")</f>
        <v>Vinnova. Full kostnadsmodell, men programmen kräver ofta medfinansiering. Ange ev. krav i kolumn G.</v>
      </c>
      <c r="D14" s="84"/>
      <c r="E14" s="84"/>
      <c r="F14" s="84"/>
      <c r="G14" s="84"/>
      <c r="H14" s="84"/>
      <c r="I14" s="84"/>
      <c r="J14" s="84"/>
      <c r="K14" s="84"/>
      <c r="L14" s="84"/>
    </row>
    <row r="16" spans="1:12" ht="14.25" customHeight="1" x14ac:dyDescent="0.3">
      <c r="B16" s="55" t="s">
        <v>19</v>
      </c>
      <c r="C16" s="56" t="s">
        <v>20</v>
      </c>
      <c r="D16" s="56" t="s">
        <v>21</v>
      </c>
      <c r="E16" s="56" t="s">
        <v>22</v>
      </c>
      <c r="F16" s="57">
        <f>IF(1&lt;=$H$8,$H$7+0,"")</f>
        <v>2026</v>
      </c>
      <c r="G16" s="57">
        <f>IF(2&lt;=$H$8,$H$7+1,"")</f>
        <v>2027</v>
      </c>
      <c r="H16" s="57">
        <f>IF(3&lt;=$H$8,$H$7+2,"")</f>
        <v>2028</v>
      </c>
      <c r="I16" s="57">
        <f>IF(4&lt;=$H$8,$H$7+3,"")</f>
        <v>2029</v>
      </c>
      <c r="J16" s="57" t="str">
        <f>IF(5&lt;=$H$8,$H$7+4,"")</f>
        <v/>
      </c>
      <c r="K16" s="57" t="str">
        <f>IF(6&lt;=$H$8,$H$7+5,"")</f>
        <v/>
      </c>
      <c r="L16" s="56" t="s">
        <v>23</v>
      </c>
    </row>
    <row r="17" spans="2:12" ht="14.25" customHeight="1" x14ac:dyDescent="0.3">
      <c r="B17" s="85" t="s">
        <v>24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</row>
    <row r="18" spans="2:12" ht="14.25" customHeight="1" x14ac:dyDescent="0.3">
      <c r="B18" s="20"/>
      <c r="C18" s="58"/>
      <c r="D18" s="37"/>
      <c r="E18" s="38">
        <v>12</v>
      </c>
      <c r="F18" s="8">
        <f t="shared" ref="F18:F25" si="0">IF(1&lt;=$H$8,IF($H$12=0,$C18,MIN($C18,$H$12))*IF($E18="",12,$E18)*$D18*(1+SAL_IDX)^0,0)</f>
        <v>0</v>
      </c>
      <c r="G18" s="8">
        <f t="shared" ref="G18:G25" si="1">IF(2&lt;=$H$8,IF($H$12=0,$C18,MIN($C18,$H$12))*IF($E18="",12,$E18)*$D18*(1+SAL_IDX)^1,0)</f>
        <v>0</v>
      </c>
      <c r="H18" s="8">
        <f t="shared" ref="H18:H25" si="2">IF(3&lt;=$H$8,IF($H$12=0,$C18,MIN($C18,$H$12))*IF($E18="",12,$E18)*$D18*(1+SAL_IDX)^2,0)</f>
        <v>0</v>
      </c>
      <c r="I18" s="8">
        <f t="shared" ref="I18:I25" si="3">IF(4&lt;=$H$8,IF($H$12=0,$C18,MIN($C18,$H$12))*IF($E18="",12,$E18)*$D18*(1+SAL_IDX)^3,0)</f>
        <v>0</v>
      </c>
      <c r="J18" s="8">
        <f t="shared" ref="J18:J25" si="4">IF(5&lt;=$H$8,IF($H$12=0,$C18,MIN($C18,$H$12))*IF($E18="",12,$E18)*$D18*(1+SAL_IDX)^4,0)</f>
        <v>0</v>
      </c>
      <c r="K18" s="8">
        <f t="shared" ref="K18:K25" si="5">IF(6&lt;=$H$8,IF($H$12=0,$C18,MIN($C18,$H$12))*IF($E18="",12,$E18)*$D18*(1+SAL_IDX)^5,0)</f>
        <v>0</v>
      </c>
      <c r="L18" s="8">
        <f t="shared" ref="L18:L25" si="6">SUM(F18:K18)</f>
        <v>0</v>
      </c>
    </row>
    <row r="19" spans="2:12" ht="14.25" customHeight="1" x14ac:dyDescent="0.3">
      <c r="B19" s="20"/>
      <c r="C19" s="58"/>
      <c r="D19" s="37"/>
      <c r="E19" s="38">
        <v>12</v>
      </c>
      <c r="F19" s="8">
        <f t="shared" si="0"/>
        <v>0</v>
      </c>
      <c r="G19" s="8">
        <f t="shared" si="1"/>
        <v>0</v>
      </c>
      <c r="H19" s="8">
        <f t="shared" si="2"/>
        <v>0</v>
      </c>
      <c r="I19" s="8">
        <f t="shared" si="3"/>
        <v>0</v>
      </c>
      <c r="J19" s="8">
        <f t="shared" si="4"/>
        <v>0</v>
      </c>
      <c r="K19" s="8">
        <f t="shared" si="5"/>
        <v>0</v>
      </c>
      <c r="L19" s="8">
        <f t="shared" si="6"/>
        <v>0</v>
      </c>
    </row>
    <row r="20" spans="2:12" ht="14.25" customHeight="1" x14ac:dyDescent="0.3">
      <c r="B20" s="20"/>
      <c r="C20" s="58"/>
      <c r="D20" s="37"/>
      <c r="E20" s="38">
        <v>12</v>
      </c>
      <c r="F20" s="8">
        <f t="shared" si="0"/>
        <v>0</v>
      </c>
      <c r="G20" s="8">
        <f t="shared" si="1"/>
        <v>0</v>
      </c>
      <c r="H20" s="8">
        <f t="shared" si="2"/>
        <v>0</v>
      </c>
      <c r="I20" s="8">
        <f t="shared" si="3"/>
        <v>0</v>
      </c>
      <c r="J20" s="8">
        <f t="shared" si="4"/>
        <v>0</v>
      </c>
      <c r="K20" s="8">
        <f t="shared" si="5"/>
        <v>0</v>
      </c>
      <c r="L20" s="8">
        <f t="shared" si="6"/>
        <v>0</v>
      </c>
    </row>
    <row r="21" spans="2:12" ht="14.25" customHeight="1" x14ac:dyDescent="0.3">
      <c r="B21" s="20"/>
      <c r="C21" s="58"/>
      <c r="D21" s="37"/>
      <c r="E21" s="38">
        <v>12</v>
      </c>
      <c r="F21" s="8">
        <f t="shared" si="0"/>
        <v>0</v>
      </c>
      <c r="G21" s="8">
        <f t="shared" si="1"/>
        <v>0</v>
      </c>
      <c r="H21" s="8">
        <f t="shared" si="2"/>
        <v>0</v>
      </c>
      <c r="I21" s="8">
        <f t="shared" si="3"/>
        <v>0</v>
      </c>
      <c r="J21" s="8">
        <f t="shared" si="4"/>
        <v>0</v>
      </c>
      <c r="K21" s="8">
        <f t="shared" si="5"/>
        <v>0</v>
      </c>
      <c r="L21" s="8">
        <f t="shared" si="6"/>
        <v>0</v>
      </c>
    </row>
    <row r="22" spans="2:12" ht="14.25" customHeight="1" x14ac:dyDescent="0.3">
      <c r="B22" s="20"/>
      <c r="C22" s="58"/>
      <c r="D22" s="37"/>
      <c r="E22" s="38">
        <v>12</v>
      </c>
      <c r="F22" s="8">
        <f t="shared" si="0"/>
        <v>0</v>
      </c>
      <c r="G22" s="8">
        <f t="shared" si="1"/>
        <v>0</v>
      </c>
      <c r="H22" s="8">
        <f t="shared" si="2"/>
        <v>0</v>
      </c>
      <c r="I22" s="8">
        <f t="shared" si="3"/>
        <v>0</v>
      </c>
      <c r="J22" s="8">
        <f t="shared" si="4"/>
        <v>0</v>
      </c>
      <c r="K22" s="8">
        <f t="shared" si="5"/>
        <v>0</v>
      </c>
      <c r="L22" s="8">
        <f t="shared" si="6"/>
        <v>0</v>
      </c>
    </row>
    <row r="23" spans="2:12" ht="14.25" customHeight="1" x14ac:dyDescent="0.3">
      <c r="B23" s="20"/>
      <c r="C23" s="58"/>
      <c r="D23" s="37"/>
      <c r="E23" s="38">
        <v>12</v>
      </c>
      <c r="F23" s="8">
        <f t="shared" si="0"/>
        <v>0</v>
      </c>
      <c r="G23" s="8">
        <f t="shared" si="1"/>
        <v>0</v>
      </c>
      <c r="H23" s="8">
        <f t="shared" si="2"/>
        <v>0</v>
      </c>
      <c r="I23" s="8">
        <f t="shared" si="3"/>
        <v>0</v>
      </c>
      <c r="J23" s="8">
        <f t="shared" si="4"/>
        <v>0</v>
      </c>
      <c r="K23" s="8">
        <f t="shared" si="5"/>
        <v>0</v>
      </c>
      <c r="L23" s="8">
        <f t="shared" si="6"/>
        <v>0</v>
      </c>
    </row>
    <row r="24" spans="2:12" ht="14.25" customHeight="1" x14ac:dyDescent="0.3">
      <c r="B24" s="20"/>
      <c r="C24" s="58"/>
      <c r="D24" s="37"/>
      <c r="E24" s="38">
        <v>12</v>
      </c>
      <c r="F24" s="8">
        <f t="shared" si="0"/>
        <v>0</v>
      </c>
      <c r="G24" s="8">
        <f t="shared" si="1"/>
        <v>0</v>
      </c>
      <c r="H24" s="8">
        <f t="shared" si="2"/>
        <v>0</v>
      </c>
      <c r="I24" s="8">
        <f t="shared" si="3"/>
        <v>0</v>
      </c>
      <c r="J24" s="8">
        <f t="shared" si="4"/>
        <v>0</v>
      </c>
      <c r="K24" s="8">
        <f t="shared" si="5"/>
        <v>0</v>
      </c>
      <c r="L24" s="8">
        <f t="shared" si="6"/>
        <v>0</v>
      </c>
    </row>
    <row r="25" spans="2:12" ht="14.25" customHeight="1" x14ac:dyDescent="0.3">
      <c r="B25" s="20"/>
      <c r="C25" s="58"/>
      <c r="D25" s="37"/>
      <c r="E25" s="38">
        <v>12</v>
      </c>
      <c r="F25" s="8">
        <f t="shared" si="0"/>
        <v>0</v>
      </c>
      <c r="G25" s="8">
        <f t="shared" si="1"/>
        <v>0</v>
      </c>
      <c r="H25" s="8">
        <f t="shared" si="2"/>
        <v>0</v>
      </c>
      <c r="I25" s="8">
        <f t="shared" si="3"/>
        <v>0</v>
      </c>
      <c r="J25" s="8">
        <f t="shared" si="4"/>
        <v>0</v>
      </c>
      <c r="K25" s="8">
        <f t="shared" si="5"/>
        <v>0</v>
      </c>
      <c r="L25" s="8">
        <f t="shared" si="6"/>
        <v>0</v>
      </c>
    </row>
    <row r="26" spans="2:12" ht="14.25" customHeight="1" x14ac:dyDescent="0.3">
      <c r="B26" s="85" t="s">
        <v>25</v>
      </c>
      <c r="C26" s="84"/>
      <c r="D26" s="84"/>
      <c r="E26" s="84"/>
      <c r="F26" s="84"/>
      <c r="G26" s="84"/>
      <c r="H26" s="84"/>
      <c r="I26" s="84"/>
      <c r="J26" s="84"/>
      <c r="K26" s="84"/>
      <c r="L26" s="84"/>
    </row>
    <row r="27" spans="2:12" ht="14.25" customHeight="1" x14ac:dyDescent="0.3">
      <c r="B27" s="20"/>
      <c r="C27" s="59"/>
      <c r="D27" s="37"/>
      <c r="E27" s="38">
        <v>12</v>
      </c>
      <c r="F27" s="8">
        <f>IFERROR(IF(AND(1&lt;=$H$8,$C27&lt;&gt;""),INDEX(DR_VAL,MIN(1,4),MATCH($C27,DR_KAT,0))*$D27*IF($E27="",12,$E27),0),0)</f>
        <v>0</v>
      </c>
      <c r="G27" s="8">
        <f>IFERROR(IF(AND(2&lt;=$H$8,$C27&lt;&gt;""),INDEX(DR_VAL,MIN(2,4),MATCH($C27,DR_KAT,0))*$D27*IF($E27="",12,$E27),0),0)</f>
        <v>0</v>
      </c>
      <c r="H27" s="8">
        <f>IFERROR(IF(AND(3&lt;=$H$8,$C27&lt;&gt;""),INDEX(DR_VAL,MIN(3,4),MATCH($C27,DR_KAT,0))*$D27*IF($E27="",12,$E27),0),0)</f>
        <v>0</v>
      </c>
      <c r="I27" s="8">
        <f>IFERROR(IF(AND(4&lt;=$H$8,$C27&lt;&gt;""),INDEX(DR_VAL,MIN(4,4),MATCH($C27,DR_KAT,0))*$D27*IF($E27="",12,$E27),0),0)</f>
        <v>0</v>
      </c>
      <c r="J27" s="8">
        <f>IFERROR(IF(AND(5&lt;=$H$8,$C27&lt;&gt;""),INDEX(DR_VAL,MIN(5,4),MATCH($C27,DR_KAT,0))*$D27*IF($E27="",12,$E27),0),0)</f>
        <v>0</v>
      </c>
      <c r="K27" s="8">
        <f>IFERROR(IF(AND(6&lt;=$H$8,$C27&lt;&gt;""),INDEX(DR_VAL,MIN(6,4),MATCH($C27,DR_KAT,0))*$D27*IF($E27="",12,$E27),0),0)</f>
        <v>0</v>
      </c>
      <c r="L27" s="8">
        <f t="shared" ref="L27:L33" si="7">SUM(F27:K27)</f>
        <v>0</v>
      </c>
    </row>
    <row r="28" spans="2:12" ht="14.25" customHeight="1" x14ac:dyDescent="0.3">
      <c r="B28" s="20"/>
      <c r="C28" s="59"/>
      <c r="D28" s="37"/>
      <c r="E28" s="38">
        <v>12</v>
      </c>
      <c r="F28" s="8">
        <f>IFERROR(IF(AND(1&lt;=$H$8,$C28&lt;&gt;""),INDEX(DR_VAL,MIN(1,4),MATCH($C28,DR_KAT,0))*$D28*IF($E28="",12,$E28),0),0)</f>
        <v>0</v>
      </c>
      <c r="G28" s="8">
        <f>IFERROR(IF(AND(2&lt;=$H$8,$C28&lt;&gt;""),INDEX(DR_VAL,MIN(2,4),MATCH($C28,DR_KAT,0))*$D28*IF($E28="",12,$E28),0),0)</f>
        <v>0</v>
      </c>
      <c r="H28" s="8">
        <f>IFERROR(IF(AND(3&lt;=$H$8,$C28&lt;&gt;""),INDEX(DR_VAL,MIN(3,4),MATCH($C28,DR_KAT,0))*$D28*IF($E28="",12,$E28),0),0)</f>
        <v>0</v>
      </c>
      <c r="I28" s="8">
        <f>IFERROR(IF(AND(4&lt;=$H$8,$C28&lt;&gt;""),INDEX(DR_VAL,MIN(4,4),MATCH($C28,DR_KAT,0))*$D28*IF($E28="",12,$E28),0),0)</f>
        <v>0</v>
      </c>
      <c r="J28" s="8">
        <f>IFERROR(IF(AND(5&lt;=$H$8,$C28&lt;&gt;""),INDEX(DR_VAL,MIN(5,4),MATCH($C28,DR_KAT,0))*$D28*IF($E28="",12,$E28),0),0)</f>
        <v>0</v>
      </c>
      <c r="K28" s="8">
        <f>IFERROR(IF(AND(6&lt;=$H$8,$C28&lt;&gt;""),INDEX(DR_VAL,MIN(6,4),MATCH($C28,DR_KAT,0))*$D28*IF($E28="",12,$E28),0),0)</f>
        <v>0</v>
      </c>
      <c r="L28" s="8">
        <f t="shared" si="7"/>
        <v>0</v>
      </c>
    </row>
    <row r="29" spans="2:12" ht="14.25" customHeight="1" x14ac:dyDescent="0.3">
      <c r="B29" s="20"/>
      <c r="C29" s="59"/>
      <c r="D29" s="37"/>
      <c r="E29" s="38">
        <v>12</v>
      </c>
      <c r="F29" s="8">
        <f>IFERROR(IF(AND(1&lt;=$H$8,$C29&lt;&gt;""),INDEX(DR_VAL,MIN(1,4),MATCH($C29,DR_KAT,0))*$D29*IF($E29="",12,$E29),0),0)</f>
        <v>0</v>
      </c>
      <c r="G29" s="8">
        <f>IFERROR(IF(AND(2&lt;=$H$8,$C29&lt;&gt;""),INDEX(DR_VAL,MIN(2,4),MATCH($C29,DR_KAT,0))*$D29*IF($E29="",12,$E29),0),0)</f>
        <v>0</v>
      </c>
      <c r="H29" s="8">
        <f>IFERROR(IF(AND(3&lt;=$H$8,$C29&lt;&gt;""),INDEX(DR_VAL,MIN(3,4),MATCH($C29,DR_KAT,0))*$D29*IF($E29="",12,$E29),0),0)</f>
        <v>0</v>
      </c>
      <c r="I29" s="8">
        <f>IFERROR(IF(AND(4&lt;=$H$8,$C29&lt;&gt;""),INDEX(DR_VAL,MIN(4,4),MATCH($C29,DR_KAT,0))*$D29*IF($E29="",12,$E29),0),0)</f>
        <v>0</v>
      </c>
      <c r="J29" s="8">
        <f>IFERROR(IF(AND(5&lt;=$H$8,$C29&lt;&gt;""),INDEX(DR_VAL,MIN(5,4),MATCH($C29,DR_KAT,0))*$D29*IF($E29="",12,$E29),0),0)</f>
        <v>0</v>
      </c>
      <c r="K29" s="8">
        <f>IFERROR(IF(AND(6&lt;=$H$8,$C29&lt;&gt;""),INDEX(DR_VAL,MIN(6,4),MATCH($C29,DR_KAT,0))*$D29*IF($E29="",12,$E29),0),0)</f>
        <v>0</v>
      </c>
      <c r="L29" s="8">
        <f t="shared" si="7"/>
        <v>0</v>
      </c>
    </row>
    <row r="30" spans="2:12" ht="14.25" customHeight="1" x14ac:dyDescent="0.3">
      <c r="B30" s="20"/>
      <c r="C30" s="59"/>
      <c r="D30" s="37"/>
      <c r="E30" s="38">
        <v>12</v>
      </c>
      <c r="F30" s="8">
        <f>IFERROR(IF(AND(1&lt;=$H$8,$C30&lt;&gt;""),INDEX(DR_VAL,MIN(1,4),MATCH($C30,DR_KAT,0))*$D30*IF($E30="",12,$E30),0),0)</f>
        <v>0</v>
      </c>
      <c r="G30" s="8">
        <f>IFERROR(IF(AND(2&lt;=$H$8,$C30&lt;&gt;""),INDEX(DR_VAL,MIN(2,4),MATCH($C30,DR_KAT,0))*$D30*IF($E30="",12,$E30),0),0)</f>
        <v>0</v>
      </c>
      <c r="H30" s="8">
        <f>IFERROR(IF(AND(3&lt;=$H$8,$C30&lt;&gt;""),INDEX(DR_VAL,MIN(3,4),MATCH($C30,DR_KAT,0))*$D30*IF($E30="",12,$E30),0),0)</f>
        <v>0</v>
      </c>
      <c r="I30" s="8">
        <f>IFERROR(IF(AND(4&lt;=$H$8,$C30&lt;&gt;""),INDEX(DR_VAL,MIN(4,4),MATCH($C30,DR_KAT,0))*$D30*IF($E30="",12,$E30),0),0)</f>
        <v>0</v>
      </c>
      <c r="J30" s="8">
        <f>IFERROR(IF(AND(5&lt;=$H$8,$C30&lt;&gt;""),INDEX(DR_VAL,MIN(5,4),MATCH($C30,DR_KAT,0))*$D30*IF($E30="",12,$E30),0),0)</f>
        <v>0</v>
      </c>
      <c r="K30" s="8">
        <f>IFERROR(IF(AND(6&lt;=$H$8,$C30&lt;&gt;""),INDEX(DR_VAL,MIN(6,4),MATCH($C30,DR_KAT,0))*$D30*IF($E30="",12,$E30),0),0)</f>
        <v>0</v>
      </c>
      <c r="L30" s="8">
        <f t="shared" si="7"/>
        <v>0</v>
      </c>
    </row>
    <row r="31" spans="2:12" ht="14.25" customHeight="1" x14ac:dyDescent="0.3">
      <c r="B31" s="16" t="s">
        <v>26</v>
      </c>
      <c r="F31" s="60">
        <f t="shared" ref="F31:K31" si="8">SUM(F18:F25)+SUM(F27:F30)</f>
        <v>0</v>
      </c>
      <c r="G31" s="60">
        <f t="shared" si="8"/>
        <v>0</v>
      </c>
      <c r="H31" s="60">
        <f t="shared" si="8"/>
        <v>0</v>
      </c>
      <c r="I31" s="60">
        <f t="shared" si="8"/>
        <v>0</v>
      </c>
      <c r="J31" s="60">
        <f t="shared" si="8"/>
        <v>0</v>
      </c>
      <c r="K31" s="60">
        <f t="shared" si="8"/>
        <v>0</v>
      </c>
      <c r="L31" s="60">
        <f t="shared" si="7"/>
        <v>0</v>
      </c>
    </row>
    <row r="32" spans="2:12" ht="14.25" customHeight="1" x14ac:dyDescent="0.3">
      <c r="B32" s="1" t="s">
        <v>27</v>
      </c>
      <c r="D32" s="61">
        <f>LKP</f>
        <v>0.59859999999999991</v>
      </c>
      <c r="F32" s="8">
        <f t="shared" ref="F32:K32" si="9">F31*LKP</f>
        <v>0</v>
      </c>
      <c r="G32" s="8">
        <f t="shared" si="9"/>
        <v>0</v>
      </c>
      <c r="H32" s="8">
        <f t="shared" si="9"/>
        <v>0</v>
      </c>
      <c r="I32" s="8">
        <f t="shared" si="9"/>
        <v>0</v>
      </c>
      <c r="J32" s="8">
        <f t="shared" si="9"/>
        <v>0</v>
      </c>
      <c r="K32" s="8">
        <f t="shared" si="9"/>
        <v>0</v>
      </c>
      <c r="L32" s="8">
        <f t="shared" si="7"/>
        <v>0</v>
      </c>
    </row>
    <row r="33" spans="2:12" ht="14.25" customHeight="1" x14ac:dyDescent="0.3">
      <c r="B33" s="62" t="s">
        <v>28</v>
      </c>
      <c r="F33" s="63">
        <f t="shared" ref="F33:K33" si="10">F31+F32</f>
        <v>0</v>
      </c>
      <c r="G33" s="63">
        <f t="shared" si="10"/>
        <v>0</v>
      </c>
      <c r="H33" s="63">
        <f t="shared" si="10"/>
        <v>0</v>
      </c>
      <c r="I33" s="63">
        <f t="shared" si="10"/>
        <v>0</v>
      </c>
      <c r="J33" s="63">
        <f t="shared" si="10"/>
        <v>0</v>
      </c>
      <c r="K33" s="63">
        <f t="shared" si="10"/>
        <v>0</v>
      </c>
      <c r="L33" s="63">
        <f t="shared" si="7"/>
        <v>0</v>
      </c>
    </row>
    <row r="35" spans="2:12" ht="19.5" customHeight="1" x14ac:dyDescent="0.3">
      <c r="B35" s="83" t="s">
        <v>29</v>
      </c>
      <c r="C35" s="84"/>
      <c r="D35" s="84"/>
      <c r="E35" s="84"/>
      <c r="F35" s="84"/>
      <c r="G35" s="84"/>
      <c r="H35" s="84"/>
      <c r="I35" s="84"/>
      <c r="J35" s="84"/>
      <c r="K35" s="84"/>
      <c r="L35" s="84"/>
    </row>
    <row r="36" spans="2:12" ht="14.25" customHeight="1" x14ac:dyDescent="0.3">
      <c r="B36" s="85" t="s">
        <v>30</v>
      </c>
      <c r="C36" s="84"/>
      <c r="D36" s="84"/>
      <c r="E36" s="84"/>
      <c r="F36" s="84"/>
      <c r="G36" s="84"/>
      <c r="H36" s="84"/>
      <c r="I36" s="84"/>
      <c r="J36" s="84"/>
      <c r="K36" s="84"/>
      <c r="L36" s="84"/>
    </row>
    <row r="37" spans="2:12" ht="14.25" customHeight="1" x14ac:dyDescent="0.3">
      <c r="B37" s="20" t="s">
        <v>31</v>
      </c>
      <c r="F37" s="64"/>
      <c r="G37" s="64"/>
      <c r="H37" s="64"/>
      <c r="I37" s="64"/>
      <c r="J37" s="64"/>
      <c r="K37" s="64"/>
      <c r="L37" s="8">
        <f t="shared" ref="L37:L45" si="11">SUM(F37:K37)</f>
        <v>0</v>
      </c>
    </row>
    <row r="38" spans="2:12" ht="14.25" customHeight="1" x14ac:dyDescent="0.3">
      <c r="B38" s="20" t="s">
        <v>32</v>
      </c>
      <c r="F38" s="64"/>
      <c r="G38" s="64"/>
      <c r="H38" s="64"/>
      <c r="I38" s="64"/>
      <c r="J38" s="64"/>
      <c r="K38" s="64"/>
      <c r="L38" s="8">
        <f t="shared" si="11"/>
        <v>0</v>
      </c>
    </row>
    <row r="39" spans="2:12" ht="14.25" customHeight="1" x14ac:dyDescent="0.3">
      <c r="B39" s="20" t="s">
        <v>33</v>
      </c>
      <c r="F39" s="64"/>
      <c r="G39" s="64"/>
      <c r="H39" s="64"/>
      <c r="I39" s="64"/>
      <c r="J39" s="64"/>
      <c r="K39" s="64"/>
      <c r="L39" s="8">
        <f t="shared" si="11"/>
        <v>0</v>
      </c>
    </row>
    <row r="40" spans="2:12" ht="14.25" customHeight="1" x14ac:dyDescent="0.3">
      <c r="B40" s="20" t="s">
        <v>34</v>
      </c>
      <c r="F40" s="64"/>
      <c r="G40" s="64"/>
      <c r="H40" s="64"/>
      <c r="I40" s="64"/>
      <c r="J40" s="64"/>
      <c r="K40" s="64"/>
      <c r="L40" s="8">
        <f t="shared" si="11"/>
        <v>0</v>
      </c>
    </row>
    <row r="41" spans="2:12" ht="14.25" customHeight="1" x14ac:dyDescent="0.3">
      <c r="B41" s="20" t="s">
        <v>35</v>
      </c>
      <c r="F41" s="64"/>
      <c r="G41" s="64"/>
      <c r="H41" s="64"/>
      <c r="I41" s="64"/>
      <c r="J41" s="64"/>
      <c r="K41" s="64"/>
      <c r="L41" s="8">
        <f t="shared" si="11"/>
        <v>0</v>
      </c>
    </row>
    <row r="42" spans="2:12" ht="14.25" customHeight="1" x14ac:dyDescent="0.3">
      <c r="B42" s="20" t="s">
        <v>36</v>
      </c>
      <c r="F42" s="64"/>
      <c r="G42" s="64"/>
      <c r="H42" s="64"/>
      <c r="I42" s="64"/>
      <c r="J42" s="64"/>
      <c r="K42" s="64"/>
      <c r="L42" s="8">
        <f t="shared" si="11"/>
        <v>0</v>
      </c>
    </row>
    <row r="43" spans="2:12" ht="14.25" customHeight="1" x14ac:dyDescent="0.3">
      <c r="B43" s="20" t="s">
        <v>37</v>
      </c>
      <c r="F43" s="64"/>
      <c r="G43" s="64"/>
      <c r="H43" s="64"/>
      <c r="I43" s="64"/>
      <c r="J43" s="64"/>
      <c r="K43" s="64"/>
      <c r="L43" s="8">
        <f t="shared" si="11"/>
        <v>0</v>
      </c>
    </row>
    <row r="44" spans="2:12" ht="14.25" customHeight="1" x14ac:dyDescent="0.3">
      <c r="B44" s="20" t="s">
        <v>38</v>
      </c>
      <c r="F44" s="64"/>
      <c r="G44" s="64"/>
      <c r="H44" s="64"/>
      <c r="I44" s="64"/>
      <c r="J44" s="64"/>
      <c r="K44" s="64"/>
      <c r="L44" s="8">
        <f t="shared" si="11"/>
        <v>0</v>
      </c>
    </row>
    <row r="45" spans="2:12" ht="14.25" customHeight="1" x14ac:dyDescent="0.3">
      <c r="B45" s="16" t="s">
        <v>39</v>
      </c>
      <c r="F45" s="60">
        <f t="shared" ref="F45:K45" si="12">SUM(F37:F44)</f>
        <v>0</v>
      </c>
      <c r="G45" s="60">
        <f t="shared" si="12"/>
        <v>0</v>
      </c>
      <c r="H45" s="60">
        <f t="shared" si="12"/>
        <v>0</v>
      </c>
      <c r="I45" s="60">
        <f t="shared" si="12"/>
        <v>0</v>
      </c>
      <c r="J45" s="60">
        <f t="shared" si="12"/>
        <v>0</v>
      </c>
      <c r="K45" s="60">
        <f t="shared" si="12"/>
        <v>0</v>
      </c>
      <c r="L45" s="60">
        <f t="shared" si="11"/>
        <v>0</v>
      </c>
    </row>
    <row r="46" spans="2:12" ht="14.25" customHeight="1" x14ac:dyDescent="0.3">
      <c r="B46" s="85" t="s">
        <v>40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</row>
    <row r="47" spans="2:12" ht="14.25" customHeight="1" x14ac:dyDescent="0.3">
      <c r="B47" s="20" t="s">
        <v>41</v>
      </c>
      <c r="F47" s="64"/>
      <c r="G47" s="64"/>
      <c r="H47" s="64"/>
      <c r="I47" s="64"/>
      <c r="J47" s="64"/>
      <c r="K47" s="64"/>
      <c r="L47" s="8">
        <f t="shared" ref="L47:L53" si="13">SUM(F47:K47)</f>
        <v>0</v>
      </c>
    </row>
    <row r="48" spans="2:12" ht="14.25" customHeight="1" x14ac:dyDescent="0.3">
      <c r="B48" s="20" t="s">
        <v>42</v>
      </c>
      <c r="F48" s="64"/>
      <c r="G48" s="64"/>
      <c r="H48" s="64"/>
      <c r="I48" s="64"/>
      <c r="J48" s="64"/>
      <c r="K48" s="64"/>
      <c r="L48" s="8">
        <f t="shared" si="13"/>
        <v>0</v>
      </c>
    </row>
    <row r="49" spans="2:12" ht="14.25" customHeight="1" x14ac:dyDescent="0.3">
      <c r="B49" s="20" t="s">
        <v>43</v>
      </c>
      <c r="F49" s="64"/>
      <c r="G49" s="64"/>
      <c r="H49" s="64"/>
      <c r="I49" s="64"/>
      <c r="J49" s="64"/>
      <c r="K49" s="64"/>
      <c r="L49" s="8">
        <f t="shared" si="13"/>
        <v>0</v>
      </c>
    </row>
    <row r="50" spans="2:12" ht="14.25" customHeight="1" x14ac:dyDescent="0.3">
      <c r="B50" s="20" t="s">
        <v>44</v>
      </c>
      <c r="F50" s="64"/>
      <c r="G50" s="64"/>
      <c r="H50" s="64"/>
      <c r="I50" s="64"/>
      <c r="J50" s="64"/>
      <c r="K50" s="64"/>
      <c r="L50" s="8">
        <f t="shared" si="13"/>
        <v>0</v>
      </c>
    </row>
    <row r="51" spans="2:12" ht="14.25" customHeight="1" x14ac:dyDescent="0.3">
      <c r="B51" s="20" t="s">
        <v>45</v>
      </c>
      <c r="F51" s="64"/>
      <c r="G51" s="64"/>
      <c r="H51" s="64"/>
      <c r="I51" s="64"/>
      <c r="J51" s="64"/>
      <c r="K51" s="64"/>
      <c r="L51" s="8">
        <f t="shared" si="13"/>
        <v>0</v>
      </c>
    </row>
    <row r="52" spans="2:12" ht="14.25" customHeight="1" x14ac:dyDescent="0.3">
      <c r="B52" s="20" t="s">
        <v>46</v>
      </c>
      <c r="F52" s="64"/>
      <c r="G52" s="64"/>
      <c r="H52" s="64"/>
      <c r="I52" s="64"/>
      <c r="J52" s="64"/>
      <c r="K52" s="64"/>
      <c r="L52" s="8">
        <f t="shared" si="13"/>
        <v>0</v>
      </c>
    </row>
    <row r="53" spans="2:12" ht="14.25" customHeight="1" x14ac:dyDescent="0.3">
      <c r="B53" s="16" t="s">
        <v>47</v>
      </c>
      <c r="F53" s="60">
        <f t="shared" ref="F53:K53" si="14">SUM(F47:F52)</f>
        <v>0</v>
      </c>
      <c r="G53" s="60">
        <f t="shared" si="14"/>
        <v>0</v>
      </c>
      <c r="H53" s="60">
        <f t="shared" si="14"/>
        <v>0</v>
      </c>
      <c r="I53" s="60">
        <f t="shared" si="14"/>
        <v>0</v>
      </c>
      <c r="J53" s="60">
        <f t="shared" si="14"/>
        <v>0</v>
      </c>
      <c r="K53" s="60">
        <f t="shared" si="14"/>
        <v>0</v>
      </c>
      <c r="L53" s="60">
        <f t="shared" si="13"/>
        <v>0</v>
      </c>
    </row>
    <row r="54" spans="2:12" ht="14.25" customHeight="1" x14ac:dyDescent="0.3">
      <c r="B54" s="85" t="s">
        <v>48</v>
      </c>
      <c r="C54" s="84"/>
      <c r="D54" s="84"/>
      <c r="E54" s="84"/>
      <c r="F54" s="84"/>
      <c r="G54" s="84"/>
      <c r="H54" s="84"/>
      <c r="I54" s="84"/>
      <c r="J54" s="84"/>
      <c r="K54" s="84"/>
      <c r="L54" s="84"/>
    </row>
    <row r="55" spans="2:12" ht="14.25" customHeight="1" x14ac:dyDescent="0.3">
      <c r="B55" s="16" t="s">
        <v>49</v>
      </c>
      <c r="C55" s="86" t="s">
        <v>50</v>
      </c>
      <c r="D55" s="87"/>
      <c r="E55" s="88"/>
      <c r="G55" s="96" t="str">
        <f>IF($C$55="Transferering","→ ingår EJ i INDI-underlaget","→ ingår i INDI-underlaget")</f>
        <v>→ ingår i INDI-underlaget</v>
      </c>
      <c r="H55" s="84"/>
      <c r="I55" s="84"/>
      <c r="J55" s="84"/>
      <c r="K55" s="84"/>
      <c r="L55" s="84"/>
    </row>
    <row r="56" spans="2:12" ht="14.25" customHeight="1" x14ac:dyDescent="0.3">
      <c r="B56" s="20"/>
      <c r="C56" s="58"/>
      <c r="D56" s="37"/>
      <c r="E56" s="38">
        <v>12</v>
      </c>
      <c r="F56" s="8">
        <f>IF(1&lt;=$H$8,IF($H$12=0,$C56,MIN($C56,$H$12))*IF($E56="",12,$E56)*$D56*(1+SAL_IDX)^0,0)</f>
        <v>0</v>
      </c>
      <c r="G56" s="8">
        <f>IF(2&lt;=$H$8,IF($H$12=0,$C56,MIN($C56,$H$12))*IF($E56="",12,$E56)*$D56*(1+SAL_IDX)^1,0)</f>
        <v>0</v>
      </c>
      <c r="H56" s="8">
        <f>IF(3&lt;=$H$8,IF($H$12=0,$C56,MIN($C56,$H$12))*IF($E56="",12,$E56)*$D56*(1+SAL_IDX)^2,0)</f>
        <v>0</v>
      </c>
      <c r="I56" s="8">
        <f>IF(4&lt;=$H$8,IF($H$12=0,$C56,MIN($C56,$H$12))*IF($E56="",12,$E56)*$D56*(1+SAL_IDX)^3,0)</f>
        <v>0</v>
      </c>
      <c r="J56" s="8">
        <f>IF(5&lt;=$H$8,IF($H$12=0,$C56,MIN($C56,$H$12))*IF($E56="",12,$E56)*$D56*(1+SAL_IDX)^4,0)</f>
        <v>0</v>
      </c>
      <c r="K56" s="8">
        <f>IF(6&lt;=$H$8,IF($H$12=0,$C56,MIN($C56,$H$12))*IF($E56="",12,$E56)*$D56*(1+SAL_IDX)^5,0)</f>
        <v>0</v>
      </c>
      <c r="L56" s="8">
        <f t="shared" ref="L56:L61" si="15">SUM(F56:K56)</f>
        <v>0</v>
      </c>
    </row>
    <row r="57" spans="2:12" ht="14.25" customHeight="1" x14ac:dyDescent="0.3">
      <c r="B57" s="20"/>
      <c r="C57" s="58"/>
      <c r="D57" s="37"/>
      <c r="E57" s="38">
        <v>12</v>
      </c>
      <c r="F57" s="8">
        <f>IF(1&lt;=$H$8,IF($H$12=0,$C57,MIN($C57,$H$12))*IF($E57="",12,$E57)*$D57*(1+SAL_IDX)^0,0)</f>
        <v>0</v>
      </c>
      <c r="G57" s="8">
        <f>IF(2&lt;=$H$8,IF($H$12=0,$C57,MIN($C57,$H$12))*IF($E57="",12,$E57)*$D57*(1+SAL_IDX)^1,0)</f>
        <v>0</v>
      </c>
      <c r="H57" s="8">
        <f>IF(3&lt;=$H$8,IF($H$12=0,$C57,MIN($C57,$H$12))*IF($E57="",12,$E57)*$D57*(1+SAL_IDX)^2,0)</f>
        <v>0</v>
      </c>
      <c r="I57" s="8">
        <f>IF(4&lt;=$H$8,IF($H$12=0,$C57,MIN($C57,$H$12))*IF($E57="",12,$E57)*$D57*(1+SAL_IDX)^3,0)</f>
        <v>0</v>
      </c>
      <c r="J57" s="8">
        <f>IF(5&lt;=$H$8,IF($H$12=0,$C57,MIN($C57,$H$12))*IF($E57="",12,$E57)*$D57*(1+SAL_IDX)^4,0)</f>
        <v>0</v>
      </c>
      <c r="K57" s="8">
        <f>IF(6&lt;=$H$8,IF($H$12=0,$C57,MIN($C57,$H$12))*IF($E57="",12,$E57)*$D57*(1+SAL_IDX)^5,0)</f>
        <v>0</v>
      </c>
      <c r="L57" s="8">
        <f t="shared" si="15"/>
        <v>0</v>
      </c>
    </row>
    <row r="58" spans="2:12" ht="14.25" customHeight="1" x14ac:dyDescent="0.3">
      <c r="B58" s="20"/>
      <c r="C58" s="58"/>
      <c r="D58" s="37"/>
      <c r="E58" s="38">
        <v>12</v>
      </c>
      <c r="F58" s="8">
        <f>IF(1&lt;=$H$8,IF($H$12=0,$C58,MIN($C58,$H$12))*IF($E58="",12,$E58)*$D58*(1+SAL_IDX)^0,0)</f>
        <v>0</v>
      </c>
      <c r="G58" s="8">
        <f>IF(2&lt;=$H$8,IF($H$12=0,$C58,MIN($C58,$H$12))*IF($E58="",12,$E58)*$D58*(1+SAL_IDX)^1,0)</f>
        <v>0</v>
      </c>
      <c r="H58" s="8">
        <f>IF(3&lt;=$H$8,IF($H$12=0,$C58,MIN($C58,$H$12))*IF($E58="",12,$E58)*$D58*(1+SAL_IDX)^2,0)</f>
        <v>0</v>
      </c>
      <c r="I58" s="8">
        <f>IF(4&lt;=$H$8,IF($H$12=0,$C58,MIN($C58,$H$12))*IF($E58="",12,$E58)*$D58*(1+SAL_IDX)^3,0)</f>
        <v>0</v>
      </c>
      <c r="J58" s="8">
        <f>IF(5&lt;=$H$8,IF($H$12=0,$C58,MIN($C58,$H$12))*IF($E58="",12,$E58)*$D58*(1+SAL_IDX)^4,0)</f>
        <v>0</v>
      </c>
      <c r="K58" s="8">
        <f>IF(6&lt;=$H$8,IF($H$12=0,$C58,MIN($C58,$H$12))*IF($E58="",12,$E58)*$D58*(1+SAL_IDX)^5,0)</f>
        <v>0</v>
      </c>
      <c r="L58" s="8">
        <f t="shared" si="15"/>
        <v>0</v>
      </c>
    </row>
    <row r="59" spans="2:12" ht="14.25" customHeight="1" x14ac:dyDescent="0.3">
      <c r="B59" s="20"/>
      <c r="C59" s="58"/>
      <c r="D59" s="37"/>
      <c r="E59" s="38">
        <v>12</v>
      </c>
      <c r="F59" s="8">
        <f>IF(1&lt;=$H$8,IF($H$12=0,$C59,MIN($C59,$H$12))*IF($E59="",12,$E59)*$D59*(1+SAL_IDX)^0,0)</f>
        <v>0</v>
      </c>
      <c r="G59" s="8">
        <f>IF(2&lt;=$H$8,IF($H$12=0,$C59,MIN($C59,$H$12))*IF($E59="",12,$E59)*$D59*(1+SAL_IDX)^1,0)</f>
        <v>0</v>
      </c>
      <c r="H59" s="8">
        <f>IF(3&lt;=$H$8,IF($H$12=0,$C59,MIN($C59,$H$12))*IF($E59="",12,$E59)*$D59*(1+SAL_IDX)^2,0)</f>
        <v>0</v>
      </c>
      <c r="I59" s="8">
        <f>IF(4&lt;=$H$8,IF($H$12=0,$C59,MIN($C59,$H$12))*IF($E59="",12,$E59)*$D59*(1+SAL_IDX)^3,0)</f>
        <v>0</v>
      </c>
      <c r="J59" s="8">
        <f>IF(5&lt;=$H$8,IF($H$12=0,$C59,MIN($C59,$H$12))*IF($E59="",12,$E59)*$D59*(1+SAL_IDX)^4,0)</f>
        <v>0</v>
      </c>
      <c r="K59" s="8">
        <f>IF(6&lt;=$H$8,IF($H$12=0,$C59,MIN($C59,$H$12))*IF($E59="",12,$E59)*$D59*(1+SAL_IDX)^5,0)</f>
        <v>0</v>
      </c>
      <c r="L59" s="8">
        <f t="shared" si="15"/>
        <v>0</v>
      </c>
    </row>
    <row r="60" spans="2:12" ht="14.25" customHeight="1" x14ac:dyDescent="0.3">
      <c r="B60" s="1" t="s">
        <v>51</v>
      </c>
      <c r="F60" s="8">
        <f t="shared" ref="F60:K60" si="16">SUM(F56:F59)</f>
        <v>0</v>
      </c>
      <c r="G60" s="8">
        <f t="shared" si="16"/>
        <v>0</v>
      </c>
      <c r="H60" s="8">
        <f t="shared" si="16"/>
        <v>0</v>
      </c>
      <c r="I60" s="8">
        <f t="shared" si="16"/>
        <v>0</v>
      </c>
      <c r="J60" s="8">
        <f t="shared" si="16"/>
        <v>0</v>
      </c>
      <c r="K60" s="8">
        <f t="shared" si="16"/>
        <v>0</v>
      </c>
      <c r="L60" s="8">
        <f t="shared" si="15"/>
        <v>0</v>
      </c>
    </row>
    <row r="61" spans="2:12" ht="14.25" customHeight="1" x14ac:dyDescent="0.3">
      <c r="B61" s="16" t="s">
        <v>52</v>
      </c>
      <c r="D61" s="61">
        <f>LKP_EXT</f>
        <v>0.47499999999999998</v>
      </c>
      <c r="F61" s="60">
        <f t="shared" ref="F61:K61" si="17">F60*(1+LKP_EXT)</f>
        <v>0</v>
      </c>
      <c r="G61" s="60">
        <f t="shared" si="17"/>
        <v>0</v>
      </c>
      <c r="H61" s="60">
        <f t="shared" si="17"/>
        <v>0</v>
      </c>
      <c r="I61" s="60">
        <f t="shared" si="17"/>
        <v>0</v>
      </c>
      <c r="J61" s="60">
        <f t="shared" si="17"/>
        <v>0</v>
      </c>
      <c r="K61" s="60">
        <f t="shared" si="17"/>
        <v>0</v>
      </c>
      <c r="L61" s="60">
        <f t="shared" si="15"/>
        <v>0</v>
      </c>
    </row>
    <row r="63" spans="2:12" ht="19.5" customHeight="1" x14ac:dyDescent="0.3">
      <c r="B63" s="83" t="s">
        <v>53</v>
      </c>
      <c r="C63" s="84"/>
      <c r="D63" s="84"/>
      <c r="E63" s="84"/>
      <c r="F63" s="84"/>
      <c r="G63" s="84"/>
      <c r="H63" s="84"/>
      <c r="I63" s="84"/>
      <c r="J63" s="84"/>
      <c r="K63" s="84"/>
      <c r="L63" s="84"/>
    </row>
    <row r="64" spans="2:12" ht="14.25" customHeight="1" x14ac:dyDescent="0.3">
      <c r="B64" s="1" t="s">
        <v>54</v>
      </c>
      <c r="F64" s="8">
        <f t="shared" ref="F64:K64" si="18">F33+F45+IF($C$55="Transferering",0,F61)</f>
        <v>0</v>
      </c>
      <c r="G64" s="8">
        <f t="shared" si="18"/>
        <v>0</v>
      </c>
      <c r="H64" s="8">
        <f t="shared" si="18"/>
        <v>0</v>
      </c>
      <c r="I64" s="8">
        <f t="shared" si="18"/>
        <v>0</v>
      </c>
      <c r="J64" s="8">
        <f t="shared" si="18"/>
        <v>0</v>
      </c>
      <c r="K64" s="8">
        <f t="shared" si="18"/>
        <v>0</v>
      </c>
      <c r="L64" s="8">
        <f>SUM(F64:K64)</f>
        <v>0</v>
      </c>
    </row>
    <row r="65" spans="2:12" ht="14.25" customHeight="1" x14ac:dyDescent="0.3">
      <c r="B65" s="16" t="s">
        <v>55</v>
      </c>
      <c r="D65" s="61">
        <f>INDI_KI</f>
        <v>0.28989999999999999</v>
      </c>
      <c r="F65" s="60">
        <f t="shared" ref="F65:K65" si="19">F64*INDI_KI</f>
        <v>0</v>
      </c>
      <c r="G65" s="60">
        <f t="shared" si="19"/>
        <v>0</v>
      </c>
      <c r="H65" s="60">
        <f t="shared" si="19"/>
        <v>0</v>
      </c>
      <c r="I65" s="60">
        <f t="shared" si="19"/>
        <v>0</v>
      </c>
      <c r="J65" s="60">
        <f t="shared" si="19"/>
        <v>0</v>
      </c>
      <c r="K65" s="60">
        <f t="shared" si="19"/>
        <v>0</v>
      </c>
      <c r="L65" s="60">
        <f>SUM(F65:K65)</f>
        <v>0</v>
      </c>
    </row>
    <row r="67" spans="2:12" ht="21.75" customHeight="1" x14ac:dyDescent="0.3">
      <c r="B67" s="65" t="s">
        <v>56</v>
      </c>
      <c r="C67" s="66"/>
      <c r="D67" s="66"/>
      <c r="E67" s="66"/>
      <c r="F67" s="67">
        <f t="shared" ref="F67:K67" si="20">F33+F45+F53+F61+F65</f>
        <v>0</v>
      </c>
      <c r="G67" s="67">
        <f t="shared" si="20"/>
        <v>0</v>
      </c>
      <c r="H67" s="67">
        <f t="shared" si="20"/>
        <v>0</v>
      </c>
      <c r="I67" s="67">
        <f t="shared" si="20"/>
        <v>0</v>
      </c>
      <c r="J67" s="67">
        <f t="shared" si="20"/>
        <v>0</v>
      </c>
      <c r="K67" s="67">
        <f t="shared" si="20"/>
        <v>0</v>
      </c>
      <c r="L67" s="67">
        <f>SUM(F67:K67)</f>
        <v>0</v>
      </c>
    </row>
    <row r="69" spans="2:12" ht="19.5" customHeight="1" x14ac:dyDescent="0.3">
      <c r="B69" s="83" t="s">
        <v>57</v>
      </c>
      <c r="C69" s="84"/>
      <c r="D69" s="84"/>
      <c r="E69" s="84"/>
      <c r="F69" s="84"/>
      <c r="G69" s="84"/>
      <c r="H69" s="84"/>
      <c r="I69" s="84"/>
      <c r="J69" s="84"/>
      <c r="K69" s="84"/>
      <c r="L69" s="84"/>
    </row>
    <row r="70" spans="2:12" ht="14.25" customHeight="1" x14ac:dyDescent="0.3">
      <c r="B70" s="1" t="s">
        <v>58</v>
      </c>
      <c r="F70" s="8">
        <f t="shared" ref="F70:K70" si="21">IF($H$11="Direkta totalt",(F33+F45+F53+F61-F51),F64)*$C$12</f>
        <v>0</v>
      </c>
      <c r="G70" s="8">
        <f t="shared" si="21"/>
        <v>0</v>
      </c>
      <c r="H70" s="8">
        <f t="shared" si="21"/>
        <v>0</v>
      </c>
      <c r="I70" s="8">
        <f t="shared" si="21"/>
        <v>0</v>
      </c>
      <c r="J70" s="8">
        <f t="shared" si="21"/>
        <v>0</v>
      </c>
      <c r="K70" s="8">
        <f t="shared" si="21"/>
        <v>0</v>
      </c>
      <c r="L70" s="8">
        <f>SUM(F70:K70)</f>
        <v>0</v>
      </c>
    </row>
    <row r="71" spans="2:12" ht="14.25" customHeight="1" x14ac:dyDescent="0.3">
      <c r="B71" s="68" t="s">
        <v>59</v>
      </c>
      <c r="F71" s="69">
        <f t="shared" ref="F71:K71" si="22">F33+F45+F53+F61+F70</f>
        <v>0</v>
      </c>
      <c r="G71" s="69">
        <f t="shared" si="22"/>
        <v>0</v>
      </c>
      <c r="H71" s="69">
        <f t="shared" si="22"/>
        <v>0</v>
      </c>
      <c r="I71" s="69">
        <f t="shared" si="22"/>
        <v>0</v>
      </c>
      <c r="J71" s="69">
        <f t="shared" si="22"/>
        <v>0</v>
      </c>
      <c r="K71" s="69">
        <f t="shared" si="22"/>
        <v>0</v>
      </c>
      <c r="L71" s="69">
        <f>SUM(F71:K71)</f>
        <v>0</v>
      </c>
    </row>
    <row r="72" spans="2:12" ht="14.25" customHeight="1" x14ac:dyDescent="0.3">
      <c r="B72" s="16" t="s">
        <v>60</v>
      </c>
      <c r="F72" s="60">
        <f t="shared" ref="F72:K72" si="23">F67-F71</f>
        <v>0</v>
      </c>
      <c r="G72" s="60">
        <f t="shared" si="23"/>
        <v>0</v>
      </c>
      <c r="H72" s="60">
        <f t="shared" si="23"/>
        <v>0</v>
      </c>
      <c r="I72" s="60">
        <f t="shared" si="23"/>
        <v>0</v>
      </c>
      <c r="J72" s="60">
        <f t="shared" si="23"/>
        <v>0</v>
      </c>
      <c r="K72" s="60">
        <f t="shared" si="23"/>
        <v>0</v>
      </c>
      <c r="L72" s="60">
        <f>SUM(F72:K72)</f>
        <v>0</v>
      </c>
    </row>
    <row r="74" spans="2:12" ht="19.5" customHeight="1" x14ac:dyDescent="0.3">
      <c r="B74" s="83" t="s">
        <v>61</v>
      </c>
      <c r="C74" s="84"/>
      <c r="D74" s="84"/>
      <c r="E74" s="84"/>
      <c r="F74" s="84"/>
      <c r="G74" s="84"/>
      <c r="H74" s="84"/>
      <c r="I74" s="84"/>
      <c r="J74" s="84"/>
      <c r="K74" s="84"/>
      <c r="L74" s="84"/>
    </row>
    <row r="75" spans="2:12" ht="14.25" customHeight="1" x14ac:dyDescent="0.3">
      <c r="B75" s="16" t="s">
        <v>62</v>
      </c>
      <c r="F75" s="64"/>
      <c r="G75" s="64"/>
      <c r="H75" s="64"/>
      <c r="I75" s="64"/>
      <c r="J75" s="64"/>
      <c r="K75" s="64"/>
      <c r="L75" s="60">
        <f>SUM(F75:K75)</f>
        <v>0</v>
      </c>
    </row>
    <row r="76" spans="2:12" ht="14.25" customHeight="1" x14ac:dyDescent="0.3">
      <c r="B76" s="16" t="s">
        <v>63</v>
      </c>
      <c r="F76" s="60" t="str">
        <f t="shared" ref="F76:L76" si="24">IF($L$75=0,"",F75-F71)</f>
        <v/>
      </c>
      <c r="G76" s="60" t="str">
        <f t="shared" si="24"/>
        <v/>
      </c>
      <c r="H76" s="60" t="str">
        <f t="shared" si="24"/>
        <v/>
      </c>
      <c r="I76" s="60" t="str">
        <f t="shared" si="24"/>
        <v/>
      </c>
      <c r="J76" s="60" t="str">
        <f t="shared" si="24"/>
        <v/>
      </c>
      <c r="K76" s="60" t="str">
        <f t="shared" si="24"/>
        <v/>
      </c>
      <c r="L76" s="60" t="str">
        <f t="shared" si="24"/>
        <v/>
      </c>
    </row>
    <row r="78" spans="2:12" ht="14.25" customHeight="1" x14ac:dyDescent="0.3">
      <c r="B78" s="94" t="s">
        <v>64</v>
      </c>
      <c r="C78" s="84"/>
      <c r="D78" s="84"/>
      <c r="E78" s="84"/>
      <c r="F78" s="84"/>
      <c r="G78" s="84"/>
      <c r="H78" s="84"/>
      <c r="I78" s="84"/>
      <c r="J78" s="84"/>
      <c r="K78" s="84"/>
      <c r="L78" s="84"/>
    </row>
  </sheetData>
  <sheetProtection sheet="1" formatCells="0" formatColumns="0" formatRows="0" insertHyperlinks="0" sort="0" autoFilter="0"/>
  <mergeCells count="23">
    <mergeCell ref="B1:L1"/>
    <mergeCell ref="C14:L14"/>
    <mergeCell ref="C5:L5"/>
    <mergeCell ref="H11:L11"/>
    <mergeCell ref="B78:L78"/>
    <mergeCell ref="B69:L69"/>
    <mergeCell ref="B10:L10"/>
    <mergeCell ref="B74:L74"/>
    <mergeCell ref="B36:L36"/>
    <mergeCell ref="B63:L63"/>
    <mergeCell ref="B2:L2"/>
    <mergeCell ref="G55:L55"/>
    <mergeCell ref="C6:L6"/>
    <mergeCell ref="C7:E7"/>
    <mergeCell ref="B17:L17"/>
    <mergeCell ref="B35:L35"/>
    <mergeCell ref="B4:L4"/>
    <mergeCell ref="B26:L26"/>
    <mergeCell ref="C55:E55"/>
    <mergeCell ref="B54:L54"/>
    <mergeCell ref="B46:L46"/>
    <mergeCell ref="C11:E11"/>
    <mergeCell ref="C8:E8"/>
  </mergeCells>
  <conditionalFormatting sqref="F18:L25 F27:L30 F37:L44 F47:L52 F56:L59 F75:L75">
    <cfRule type="expression" dxfId="35" priority="5">
      <formula>F$16=""</formula>
    </cfRule>
  </conditionalFormatting>
  <conditionalFormatting sqref="F72:L72">
    <cfRule type="cellIs" dxfId="34" priority="2" operator="greaterThan">
      <formula>0.5</formula>
    </cfRule>
  </conditionalFormatting>
  <conditionalFormatting sqref="F76:L76">
    <cfRule type="cellIs" dxfId="33" priority="3" operator="lessThan">
      <formula>-0.5</formula>
    </cfRule>
    <cfRule type="cellIs" dxfId="32" priority="4" operator="greaterThan">
      <formula>0.5</formula>
    </cfRule>
  </conditionalFormatting>
  <dataValidations count="4">
    <dataValidation type="list" allowBlank="1" sqref="C7" xr:uid="{00000000-0002-0000-0500-000000000000}">
      <formula1>INST_LIST</formula1>
      <formula2>0</formula2>
    </dataValidation>
    <dataValidation type="list" allowBlank="1" sqref="C27:C30" xr:uid="{00000000-0002-0000-0500-000001000000}">
      <formula1>DR_KAT</formula1>
      <formula2>0</formula2>
    </dataValidation>
    <dataValidation type="list" sqref="C55" xr:uid="{00000000-0002-0000-0500-000002000000}">
      <formula1>"Konsultkostnad,Transferering"</formula1>
      <formula2>0</formula2>
    </dataValidation>
    <dataValidation type="whole" errorTitle="Ogiltigt antal år" error="Ange ett heltal mellan 1 och 6." sqref="H8" xr:uid="{00000000-0002-0000-0500-000003000000}">
      <formula1>1</formula1>
      <formula2>6</formula2>
    </dataValidation>
  </dataValidations>
  <pageMargins left="0.75" right="0.75" top="1" bottom="1" header="0.511811023622047" footer="0.511811023622047"/>
  <pageSetup fitToHeight="0" orientation="landscape" horizontalDpi="300" verticalDpi="30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78"/>
  <sheetViews>
    <sheetView showGridLines="0" zoomScaleNormal="100" workbookViewId="0"/>
  </sheetViews>
  <sheetFormatPr defaultColWidth="8.6640625" defaultRowHeight="14.4" x14ac:dyDescent="0.3"/>
  <cols>
    <col min="1" max="1" width="2.44140625" customWidth="1"/>
    <col min="2" max="2" width="38" customWidth="1"/>
    <col min="3" max="3" width="13" customWidth="1"/>
    <col min="4" max="4" width="8" customWidth="1"/>
    <col min="5" max="5" width="9" customWidth="1"/>
    <col min="6" max="10" width="12" customWidth="1"/>
    <col min="11" max="11" width="14" customWidth="1"/>
  </cols>
  <sheetData>
    <row r="1" spans="1:12" ht="27.75" customHeight="1" x14ac:dyDescent="0.3">
      <c r="A1" s="48" t="s">
        <v>82</v>
      </c>
      <c r="B1" s="92" t="s">
        <v>201</v>
      </c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ht="14.25" customHeight="1" x14ac:dyDescent="0.3">
      <c r="B2" s="95" t="s">
        <v>2</v>
      </c>
      <c r="C2" s="84"/>
      <c r="D2" s="84"/>
      <c r="E2" s="84"/>
      <c r="F2" s="84"/>
      <c r="G2" s="84"/>
      <c r="H2" s="84"/>
      <c r="I2" s="84"/>
      <c r="J2" s="84"/>
      <c r="K2" s="84"/>
      <c r="L2" s="84"/>
    </row>
    <row r="4" spans="1:12" ht="19.5" customHeight="1" x14ac:dyDescent="0.3">
      <c r="B4" s="83" t="s">
        <v>3</v>
      </c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2" ht="14.25" customHeight="1" x14ac:dyDescent="0.3">
      <c r="B5" s="16" t="s">
        <v>4</v>
      </c>
      <c r="C5" s="90"/>
      <c r="D5" s="91"/>
      <c r="E5" s="91"/>
      <c r="F5" s="91"/>
      <c r="G5" s="91"/>
      <c r="H5" s="91"/>
      <c r="I5" s="91"/>
      <c r="J5" s="91"/>
      <c r="K5" s="91"/>
      <c r="L5" s="91"/>
    </row>
    <row r="6" spans="1:12" ht="14.25" customHeight="1" x14ac:dyDescent="0.3">
      <c r="B6" s="16" t="s">
        <v>5</v>
      </c>
      <c r="C6" s="90"/>
      <c r="D6" s="91"/>
      <c r="E6" s="91"/>
      <c r="F6" s="91"/>
      <c r="G6" s="91"/>
      <c r="H6" s="91"/>
      <c r="I6" s="91"/>
      <c r="J6" s="91"/>
      <c r="K6" s="91"/>
      <c r="L6" s="91"/>
    </row>
    <row r="7" spans="1:12" ht="14.25" customHeight="1" x14ac:dyDescent="0.3">
      <c r="B7" s="16" t="s">
        <v>6</v>
      </c>
      <c r="C7" s="90" t="s">
        <v>7</v>
      </c>
      <c r="D7" s="91"/>
      <c r="E7" s="91"/>
      <c r="F7" s="49" t="s">
        <v>8</v>
      </c>
      <c r="H7" s="38">
        <v>2026</v>
      </c>
    </row>
    <row r="8" spans="1:12" ht="14.25" customHeight="1" x14ac:dyDescent="0.3">
      <c r="B8" s="16" t="s">
        <v>9</v>
      </c>
      <c r="C8" s="90"/>
      <c r="D8" s="91"/>
      <c r="E8" s="91"/>
      <c r="F8" s="49" t="s">
        <v>10</v>
      </c>
      <c r="H8" s="38">
        <v>4</v>
      </c>
    </row>
    <row r="10" spans="1:12" ht="19.5" customHeight="1" x14ac:dyDescent="0.3">
      <c r="B10" s="83" t="s">
        <v>11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</row>
    <row r="11" spans="1:12" ht="14.25" customHeight="1" x14ac:dyDescent="0.3">
      <c r="B11" s="16" t="s">
        <v>12</v>
      </c>
      <c r="C11" s="89" t="str">
        <f>IFERROR(VLOOKUP($A$1,RULES,2,FALSE()),"")</f>
        <v>Schablon (kontroll.)</v>
      </c>
      <c r="D11" s="84"/>
      <c r="E11" s="84"/>
      <c r="F11" s="49" t="s">
        <v>13</v>
      </c>
      <c r="H11" s="89" t="str">
        <f>IFERROR(VLOOKUP($A$1,RULES,4,FALSE()),"INDI-bas")</f>
        <v>INDI-bas</v>
      </c>
      <c r="I11" s="84"/>
      <c r="J11" s="84"/>
      <c r="K11" s="84"/>
      <c r="L11" s="84"/>
    </row>
    <row r="12" spans="1:12" ht="14.25" customHeight="1" x14ac:dyDescent="0.3">
      <c r="B12" s="16" t="s">
        <v>14</v>
      </c>
      <c r="C12" s="50">
        <f>IFERROR(VLOOKUP($A$1,RULES,3,FALSE()),INDI_KI)</f>
        <v>0.15</v>
      </c>
      <c r="F12" s="49" t="s">
        <v>15</v>
      </c>
      <c r="H12" s="51">
        <f>IFERROR(VLOOKUP($A$1,RULES,5,FALSE()),0)</f>
        <v>0</v>
      </c>
    </row>
    <row r="13" spans="1:12" ht="14.25" customHeight="1" x14ac:dyDescent="0.3">
      <c r="B13" s="16" t="s">
        <v>16</v>
      </c>
      <c r="C13" s="52">
        <f>IFERROR(VLOOKUP($A$1,RULES,6,FALSE()),0)</f>
        <v>0</v>
      </c>
      <c r="F13" s="49" t="s">
        <v>17</v>
      </c>
      <c r="H13" s="53">
        <f>IFERROR(VLOOKUP($A$1,RULES,7,FALSE()),"")</f>
        <v>6</v>
      </c>
    </row>
    <row r="14" spans="1:12" ht="45.75" customHeight="1" x14ac:dyDescent="0.3">
      <c r="B14" s="54" t="s">
        <v>18</v>
      </c>
      <c r="C14" s="93" t="str">
        <f>IFERROR(VLOOKUP($A$1,RULES,8,FALSE()),"")</f>
        <v>Cancerfonden. Indirekta kostnader ersätts enligt schablon (här satt till 15%). Resterande del av KI:s INDI blir medfinansiering. Kontrollera aktuell nivå.</v>
      </c>
      <c r="D14" s="84"/>
      <c r="E14" s="84"/>
      <c r="F14" s="84"/>
      <c r="G14" s="84"/>
      <c r="H14" s="84"/>
      <c r="I14" s="84"/>
      <c r="J14" s="84"/>
      <c r="K14" s="84"/>
      <c r="L14" s="84"/>
    </row>
    <row r="16" spans="1:12" ht="14.25" customHeight="1" x14ac:dyDescent="0.3">
      <c r="B16" s="55" t="s">
        <v>19</v>
      </c>
      <c r="C16" s="56" t="s">
        <v>20</v>
      </c>
      <c r="D16" s="56" t="s">
        <v>21</v>
      </c>
      <c r="E16" s="56" t="s">
        <v>22</v>
      </c>
      <c r="F16" s="57">
        <f>IF(1&lt;=$H$8,$H$7+0,"")</f>
        <v>2026</v>
      </c>
      <c r="G16" s="57">
        <f>IF(2&lt;=$H$8,$H$7+1,"")</f>
        <v>2027</v>
      </c>
      <c r="H16" s="57">
        <f>IF(3&lt;=$H$8,$H$7+2,"")</f>
        <v>2028</v>
      </c>
      <c r="I16" s="57">
        <f>IF(4&lt;=$H$8,$H$7+3,"")</f>
        <v>2029</v>
      </c>
      <c r="J16" s="57" t="str">
        <f>IF(5&lt;=$H$8,$H$7+4,"")</f>
        <v/>
      </c>
      <c r="K16" s="57" t="str">
        <f>IF(6&lt;=$H$8,$H$7+5,"")</f>
        <v/>
      </c>
      <c r="L16" s="56" t="s">
        <v>23</v>
      </c>
    </row>
    <row r="17" spans="2:12" ht="14.25" customHeight="1" x14ac:dyDescent="0.3">
      <c r="B17" s="85" t="s">
        <v>24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</row>
    <row r="18" spans="2:12" ht="14.25" customHeight="1" x14ac:dyDescent="0.3">
      <c r="B18" s="20"/>
      <c r="C18" s="58"/>
      <c r="D18" s="37"/>
      <c r="E18" s="38">
        <v>12</v>
      </c>
      <c r="F18" s="8">
        <f t="shared" ref="F18:F25" si="0">IF(1&lt;=$H$8,IF($H$12=0,$C18,MIN($C18,$H$12))*IF($E18="",12,$E18)*$D18*(1+SAL_IDX)^0,0)</f>
        <v>0</v>
      </c>
      <c r="G18" s="8">
        <f t="shared" ref="G18:G25" si="1">IF(2&lt;=$H$8,IF($H$12=0,$C18,MIN($C18,$H$12))*IF($E18="",12,$E18)*$D18*(1+SAL_IDX)^1,0)</f>
        <v>0</v>
      </c>
      <c r="H18" s="8">
        <f t="shared" ref="H18:H25" si="2">IF(3&lt;=$H$8,IF($H$12=0,$C18,MIN($C18,$H$12))*IF($E18="",12,$E18)*$D18*(1+SAL_IDX)^2,0)</f>
        <v>0</v>
      </c>
      <c r="I18" s="8">
        <f t="shared" ref="I18:I25" si="3">IF(4&lt;=$H$8,IF($H$12=0,$C18,MIN($C18,$H$12))*IF($E18="",12,$E18)*$D18*(1+SAL_IDX)^3,0)</f>
        <v>0</v>
      </c>
      <c r="J18" s="8">
        <f t="shared" ref="J18:J25" si="4">IF(5&lt;=$H$8,IF($H$12=0,$C18,MIN($C18,$H$12))*IF($E18="",12,$E18)*$D18*(1+SAL_IDX)^4,0)</f>
        <v>0</v>
      </c>
      <c r="K18" s="8">
        <f t="shared" ref="K18:K25" si="5">IF(6&lt;=$H$8,IF($H$12=0,$C18,MIN($C18,$H$12))*IF($E18="",12,$E18)*$D18*(1+SAL_IDX)^5,0)</f>
        <v>0</v>
      </c>
      <c r="L18" s="8">
        <f t="shared" ref="L18:L25" si="6">SUM(F18:K18)</f>
        <v>0</v>
      </c>
    </row>
    <row r="19" spans="2:12" ht="14.25" customHeight="1" x14ac:dyDescent="0.3">
      <c r="B19" s="20"/>
      <c r="C19" s="58"/>
      <c r="D19" s="37"/>
      <c r="E19" s="38">
        <v>12</v>
      </c>
      <c r="F19" s="8">
        <f t="shared" si="0"/>
        <v>0</v>
      </c>
      <c r="G19" s="8">
        <f t="shared" si="1"/>
        <v>0</v>
      </c>
      <c r="H19" s="8">
        <f t="shared" si="2"/>
        <v>0</v>
      </c>
      <c r="I19" s="8">
        <f t="shared" si="3"/>
        <v>0</v>
      </c>
      <c r="J19" s="8">
        <f t="shared" si="4"/>
        <v>0</v>
      </c>
      <c r="K19" s="8">
        <f t="shared" si="5"/>
        <v>0</v>
      </c>
      <c r="L19" s="8">
        <f t="shared" si="6"/>
        <v>0</v>
      </c>
    </row>
    <row r="20" spans="2:12" ht="14.25" customHeight="1" x14ac:dyDescent="0.3">
      <c r="B20" s="20"/>
      <c r="C20" s="58"/>
      <c r="D20" s="37"/>
      <c r="E20" s="38">
        <v>12</v>
      </c>
      <c r="F20" s="8">
        <f t="shared" si="0"/>
        <v>0</v>
      </c>
      <c r="G20" s="8">
        <f t="shared" si="1"/>
        <v>0</v>
      </c>
      <c r="H20" s="8">
        <f t="shared" si="2"/>
        <v>0</v>
      </c>
      <c r="I20" s="8">
        <f t="shared" si="3"/>
        <v>0</v>
      </c>
      <c r="J20" s="8">
        <f t="shared" si="4"/>
        <v>0</v>
      </c>
      <c r="K20" s="8">
        <f t="shared" si="5"/>
        <v>0</v>
      </c>
      <c r="L20" s="8">
        <f t="shared" si="6"/>
        <v>0</v>
      </c>
    </row>
    <row r="21" spans="2:12" ht="14.25" customHeight="1" x14ac:dyDescent="0.3">
      <c r="B21" s="20"/>
      <c r="C21" s="58"/>
      <c r="D21" s="37"/>
      <c r="E21" s="38">
        <v>12</v>
      </c>
      <c r="F21" s="8">
        <f t="shared" si="0"/>
        <v>0</v>
      </c>
      <c r="G21" s="8">
        <f t="shared" si="1"/>
        <v>0</v>
      </c>
      <c r="H21" s="8">
        <f t="shared" si="2"/>
        <v>0</v>
      </c>
      <c r="I21" s="8">
        <f t="shared" si="3"/>
        <v>0</v>
      </c>
      <c r="J21" s="8">
        <f t="shared" si="4"/>
        <v>0</v>
      </c>
      <c r="K21" s="8">
        <f t="shared" si="5"/>
        <v>0</v>
      </c>
      <c r="L21" s="8">
        <f t="shared" si="6"/>
        <v>0</v>
      </c>
    </row>
    <row r="22" spans="2:12" ht="14.25" customHeight="1" x14ac:dyDescent="0.3">
      <c r="B22" s="20"/>
      <c r="C22" s="58"/>
      <c r="D22" s="37"/>
      <c r="E22" s="38">
        <v>12</v>
      </c>
      <c r="F22" s="8">
        <f t="shared" si="0"/>
        <v>0</v>
      </c>
      <c r="G22" s="8">
        <f t="shared" si="1"/>
        <v>0</v>
      </c>
      <c r="H22" s="8">
        <f t="shared" si="2"/>
        <v>0</v>
      </c>
      <c r="I22" s="8">
        <f t="shared" si="3"/>
        <v>0</v>
      </c>
      <c r="J22" s="8">
        <f t="shared" si="4"/>
        <v>0</v>
      </c>
      <c r="K22" s="8">
        <f t="shared" si="5"/>
        <v>0</v>
      </c>
      <c r="L22" s="8">
        <f t="shared" si="6"/>
        <v>0</v>
      </c>
    </row>
    <row r="23" spans="2:12" ht="14.25" customHeight="1" x14ac:dyDescent="0.3">
      <c r="B23" s="20"/>
      <c r="C23" s="58"/>
      <c r="D23" s="37"/>
      <c r="E23" s="38">
        <v>12</v>
      </c>
      <c r="F23" s="8">
        <f t="shared" si="0"/>
        <v>0</v>
      </c>
      <c r="G23" s="8">
        <f t="shared" si="1"/>
        <v>0</v>
      </c>
      <c r="H23" s="8">
        <f t="shared" si="2"/>
        <v>0</v>
      </c>
      <c r="I23" s="8">
        <f t="shared" si="3"/>
        <v>0</v>
      </c>
      <c r="J23" s="8">
        <f t="shared" si="4"/>
        <v>0</v>
      </c>
      <c r="K23" s="8">
        <f t="shared" si="5"/>
        <v>0</v>
      </c>
      <c r="L23" s="8">
        <f t="shared" si="6"/>
        <v>0</v>
      </c>
    </row>
    <row r="24" spans="2:12" ht="14.25" customHeight="1" x14ac:dyDescent="0.3">
      <c r="B24" s="20"/>
      <c r="C24" s="58"/>
      <c r="D24" s="37"/>
      <c r="E24" s="38">
        <v>12</v>
      </c>
      <c r="F24" s="8">
        <f t="shared" si="0"/>
        <v>0</v>
      </c>
      <c r="G24" s="8">
        <f t="shared" si="1"/>
        <v>0</v>
      </c>
      <c r="H24" s="8">
        <f t="shared" si="2"/>
        <v>0</v>
      </c>
      <c r="I24" s="8">
        <f t="shared" si="3"/>
        <v>0</v>
      </c>
      <c r="J24" s="8">
        <f t="shared" si="4"/>
        <v>0</v>
      </c>
      <c r="K24" s="8">
        <f t="shared" si="5"/>
        <v>0</v>
      </c>
      <c r="L24" s="8">
        <f t="shared" si="6"/>
        <v>0</v>
      </c>
    </row>
    <row r="25" spans="2:12" ht="14.25" customHeight="1" x14ac:dyDescent="0.3">
      <c r="B25" s="20"/>
      <c r="C25" s="58"/>
      <c r="D25" s="37"/>
      <c r="E25" s="38">
        <v>12</v>
      </c>
      <c r="F25" s="8">
        <f t="shared" si="0"/>
        <v>0</v>
      </c>
      <c r="G25" s="8">
        <f t="shared" si="1"/>
        <v>0</v>
      </c>
      <c r="H25" s="8">
        <f t="shared" si="2"/>
        <v>0</v>
      </c>
      <c r="I25" s="8">
        <f t="shared" si="3"/>
        <v>0</v>
      </c>
      <c r="J25" s="8">
        <f t="shared" si="4"/>
        <v>0</v>
      </c>
      <c r="K25" s="8">
        <f t="shared" si="5"/>
        <v>0</v>
      </c>
      <c r="L25" s="8">
        <f t="shared" si="6"/>
        <v>0</v>
      </c>
    </row>
    <row r="26" spans="2:12" ht="14.25" customHeight="1" x14ac:dyDescent="0.3">
      <c r="B26" s="85" t="s">
        <v>25</v>
      </c>
      <c r="C26" s="84"/>
      <c r="D26" s="84"/>
      <c r="E26" s="84"/>
      <c r="F26" s="84"/>
      <c r="G26" s="84"/>
      <c r="H26" s="84"/>
      <c r="I26" s="84"/>
      <c r="J26" s="84"/>
      <c r="K26" s="84"/>
      <c r="L26" s="84"/>
    </row>
    <row r="27" spans="2:12" ht="14.25" customHeight="1" x14ac:dyDescent="0.3">
      <c r="B27" s="20"/>
      <c r="C27" s="59"/>
      <c r="D27" s="37"/>
      <c r="E27" s="38">
        <v>12</v>
      </c>
      <c r="F27" s="8">
        <f>IFERROR(IF(AND(1&lt;=$H$8,$C27&lt;&gt;""),INDEX(DR_VAL,MIN(1,4),MATCH($C27,DR_KAT,0))*$D27*IF($E27="",12,$E27),0),0)</f>
        <v>0</v>
      </c>
      <c r="G27" s="8">
        <f>IFERROR(IF(AND(2&lt;=$H$8,$C27&lt;&gt;""),INDEX(DR_VAL,MIN(2,4),MATCH($C27,DR_KAT,0))*$D27*IF($E27="",12,$E27),0),0)</f>
        <v>0</v>
      </c>
      <c r="H27" s="8">
        <f>IFERROR(IF(AND(3&lt;=$H$8,$C27&lt;&gt;""),INDEX(DR_VAL,MIN(3,4),MATCH($C27,DR_KAT,0))*$D27*IF($E27="",12,$E27),0),0)</f>
        <v>0</v>
      </c>
      <c r="I27" s="8">
        <f>IFERROR(IF(AND(4&lt;=$H$8,$C27&lt;&gt;""),INDEX(DR_VAL,MIN(4,4),MATCH($C27,DR_KAT,0))*$D27*IF($E27="",12,$E27),0),0)</f>
        <v>0</v>
      </c>
      <c r="J27" s="8">
        <f>IFERROR(IF(AND(5&lt;=$H$8,$C27&lt;&gt;""),INDEX(DR_VAL,MIN(5,4),MATCH($C27,DR_KAT,0))*$D27*IF($E27="",12,$E27),0),0)</f>
        <v>0</v>
      </c>
      <c r="K27" s="8">
        <f>IFERROR(IF(AND(6&lt;=$H$8,$C27&lt;&gt;""),INDEX(DR_VAL,MIN(6,4),MATCH($C27,DR_KAT,0))*$D27*IF($E27="",12,$E27),0),0)</f>
        <v>0</v>
      </c>
      <c r="L27" s="8">
        <f t="shared" ref="L27:L33" si="7">SUM(F27:K27)</f>
        <v>0</v>
      </c>
    </row>
    <row r="28" spans="2:12" ht="14.25" customHeight="1" x14ac:dyDescent="0.3">
      <c r="B28" s="20"/>
      <c r="C28" s="59"/>
      <c r="D28" s="37"/>
      <c r="E28" s="38">
        <v>12</v>
      </c>
      <c r="F28" s="8">
        <f>IFERROR(IF(AND(1&lt;=$H$8,$C28&lt;&gt;""),INDEX(DR_VAL,MIN(1,4),MATCH($C28,DR_KAT,0))*$D28*IF($E28="",12,$E28),0),0)</f>
        <v>0</v>
      </c>
      <c r="G28" s="8">
        <f>IFERROR(IF(AND(2&lt;=$H$8,$C28&lt;&gt;""),INDEX(DR_VAL,MIN(2,4),MATCH($C28,DR_KAT,0))*$D28*IF($E28="",12,$E28),0),0)</f>
        <v>0</v>
      </c>
      <c r="H28" s="8">
        <f>IFERROR(IF(AND(3&lt;=$H$8,$C28&lt;&gt;""),INDEX(DR_VAL,MIN(3,4),MATCH($C28,DR_KAT,0))*$D28*IF($E28="",12,$E28),0),0)</f>
        <v>0</v>
      </c>
      <c r="I28" s="8">
        <f>IFERROR(IF(AND(4&lt;=$H$8,$C28&lt;&gt;""),INDEX(DR_VAL,MIN(4,4),MATCH($C28,DR_KAT,0))*$D28*IF($E28="",12,$E28),0),0)</f>
        <v>0</v>
      </c>
      <c r="J28" s="8">
        <f>IFERROR(IF(AND(5&lt;=$H$8,$C28&lt;&gt;""),INDEX(DR_VAL,MIN(5,4),MATCH($C28,DR_KAT,0))*$D28*IF($E28="",12,$E28),0),0)</f>
        <v>0</v>
      </c>
      <c r="K28" s="8">
        <f>IFERROR(IF(AND(6&lt;=$H$8,$C28&lt;&gt;""),INDEX(DR_VAL,MIN(6,4),MATCH($C28,DR_KAT,0))*$D28*IF($E28="",12,$E28),0),0)</f>
        <v>0</v>
      </c>
      <c r="L28" s="8">
        <f t="shared" si="7"/>
        <v>0</v>
      </c>
    </row>
    <row r="29" spans="2:12" ht="14.25" customHeight="1" x14ac:dyDescent="0.3">
      <c r="B29" s="20"/>
      <c r="C29" s="59"/>
      <c r="D29" s="37"/>
      <c r="E29" s="38">
        <v>12</v>
      </c>
      <c r="F29" s="8">
        <f>IFERROR(IF(AND(1&lt;=$H$8,$C29&lt;&gt;""),INDEX(DR_VAL,MIN(1,4),MATCH($C29,DR_KAT,0))*$D29*IF($E29="",12,$E29),0),0)</f>
        <v>0</v>
      </c>
      <c r="G29" s="8">
        <f>IFERROR(IF(AND(2&lt;=$H$8,$C29&lt;&gt;""),INDEX(DR_VAL,MIN(2,4),MATCH($C29,DR_KAT,0))*$D29*IF($E29="",12,$E29),0),0)</f>
        <v>0</v>
      </c>
      <c r="H29" s="8">
        <f>IFERROR(IF(AND(3&lt;=$H$8,$C29&lt;&gt;""),INDEX(DR_VAL,MIN(3,4),MATCH($C29,DR_KAT,0))*$D29*IF($E29="",12,$E29),0),0)</f>
        <v>0</v>
      </c>
      <c r="I29" s="8">
        <f>IFERROR(IF(AND(4&lt;=$H$8,$C29&lt;&gt;""),INDEX(DR_VAL,MIN(4,4),MATCH($C29,DR_KAT,0))*$D29*IF($E29="",12,$E29),0),0)</f>
        <v>0</v>
      </c>
      <c r="J29" s="8">
        <f>IFERROR(IF(AND(5&lt;=$H$8,$C29&lt;&gt;""),INDEX(DR_VAL,MIN(5,4),MATCH($C29,DR_KAT,0))*$D29*IF($E29="",12,$E29),0),0)</f>
        <v>0</v>
      </c>
      <c r="K29" s="8">
        <f>IFERROR(IF(AND(6&lt;=$H$8,$C29&lt;&gt;""),INDEX(DR_VAL,MIN(6,4),MATCH($C29,DR_KAT,0))*$D29*IF($E29="",12,$E29),0),0)</f>
        <v>0</v>
      </c>
      <c r="L29" s="8">
        <f t="shared" si="7"/>
        <v>0</v>
      </c>
    </row>
    <row r="30" spans="2:12" ht="14.25" customHeight="1" x14ac:dyDescent="0.3">
      <c r="B30" s="20"/>
      <c r="C30" s="59"/>
      <c r="D30" s="37"/>
      <c r="E30" s="38">
        <v>12</v>
      </c>
      <c r="F30" s="8">
        <f>IFERROR(IF(AND(1&lt;=$H$8,$C30&lt;&gt;""),INDEX(DR_VAL,MIN(1,4),MATCH($C30,DR_KAT,0))*$D30*IF($E30="",12,$E30),0),0)</f>
        <v>0</v>
      </c>
      <c r="G30" s="8">
        <f>IFERROR(IF(AND(2&lt;=$H$8,$C30&lt;&gt;""),INDEX(DR_VAL,MIN(2,4),MATCH($C30,DR_KAT,0))*$D30*IF($E30="",12,$E30),0),0)</f>
        <v>0</v>
      </c>
      <c r="H30" s="8">
        <f>IFERROR(IF(AND(3&lt;=$H$8,$C30&lt;&gt;""),INDEX(DR_VAL,MIN(3,4),MATCH($C30,DR_KAT,0))*$D30*IF($E30="",12,$E30),0),0)</f>
        <v>0</v>
      </c>
      <c r="I30" s="8">
        <f>IFERROR(IF(AND(4&lt;=$H$8,$C30&lt;&gt;""),INDEX(DR_VAL,MIN(4,4),MATCH($C30,DR_KAT,0))*$D30*IF($E30="",12,$E30),0),0)</f>
        <v>0</v>
      </c>
      <c r="J30" s="8">
        <f>IFERROR(IF(AND(5&lt;=$H$8,$C30&lt;&gt;""),INDEX(DR_VAL,MIN(5,4),MATCH($C30,DR_KAT,0))*$D30*IF($E30="",12,$E30),0),0)</f>
        <v>0</v>
      </c>
      <c r="K30" s="8">
        <f>IFERROR(IF(AND(6&lt;=$H$8,$C30&lt;&gt;""),INDEX(DR_VAL,MIN(6,4),MATCH($C30,DR_KAT,0))*$D30*IF($E30="",12,$E30),0),0)</f>
        <v>0</v>
      </c>
      <c r="L30" s="8">
        <f t="shared" si="7"/>
        <v>0</v>
      </c>
    </row>
    <row r="31" spans="2:12" ht="14.25" customHeight="1" x14ac:dyDescent="0.3">
      <c r="B31" s="16" t="s">
        <v>26</v>
      </c>
      <c r="F31" s="60">
        <f t="shared" ref="F31:K31" si="8">SUM(F18:F25)+SUM(F27:F30)</f>
        <v>0</v>
      </c>
      <c r="G31" s="60">
        <f t="shared" si="8"/>
        <v>0</v>
      </c>
      <c r="H31" s="60">
        <f t="shared" si="8"/>
        <v>0</v>
      </c>
      <c r="I31" s="60">
        <f t="shared" si="8"/>
        <v>0</v>
      </c>
      <c r="J31" s="60">
        <f t="shared" si="8"/>
        <v>0</v>
      </c>
      <c r="K31" s="60">
        <f t="shared" si="8"/>
        <v>0</v>
      </c>
      <c r="L31" s="60">
        <f t="shared" si="7"/>
        <v>0</v>
      </c>
    </row>
    <row r="32" spans="2:12" ht="14.25" customHeight="1" x14ac:dyDescent="0.3">
      <c r="B32" s="1" t="s">
        <v>27</v>
      </c>
      <c r="D32" s="61">
        <f>LKP</f>
        <v>0.59859999999999991</v>
      </c>
      <c r="F32" s="8">
        <f t="shared" ref="F32:K32" si="9">F31*LKP</f>
        <v>0</v>
      </c>
      <c r="G32" s="8">
        <f t="shared" si="9"/>
        <v>0</v>
      </c>
      <c r="H32" s="8">
        <f t="shared" si="9"/>
        <v>0</v>
      </c>
      <c r="I32" s="8">
        <f t="shared" si="9"/>
        <v>0</v>
      </c>
      <c r="J32" s="8">
        <f t="shared" si="9"/>
        <v>0</v>
      </c>
      <c r="K32" s="8">
        <f t="shared" si="9"/>
        <v>0</v>
      </c>
      <c r="L32" s="8">
        <f t="shared" si="7"/>
        <v>0</v>
      </c>
    </row>
    <row r="33" spans="2:12" ht="14.25" customHeight="1" x14ac:dyDescent="0.3">
      <c r="B33" s="62" t="s">
        <v>28</v>
      </c>
      <c r="F33" s="63">
        <f t="shared" ref="F33:K33" si="10">F31+F32</f>
        <v>0</v>
      </c>
      <c r="G33" s="63">
        <f t="shared" si="10"/>
        <v>0</v>
      </c>
      <c r="H33" s="63">
        <f t="shared" si="10"/>
        <v>0</v>
      </c>
      <c r="I33" s="63">
        <f t="shared" si="10"/>
        <v>0</v>
      </c>
      <c r="J33" s="63">
        <f t="shared" si="10"/>
        <v>0</v>
      </c>
      <c r="K33" s="63">
        <f t="shared" si="10"/>
        <v>0</v>
      </c>
      <c r="L33" s="63">
        <f t="shared" si="7"/>
        <v>0</v>
      </c>
    </row>
    <row r="35" spans="2:12" ht="19.5" customHeight="1" x14ac:dyDescent="0.3">
      <c r="B35" s="83" t="s">
        <v>29</v>
      </c>
      <c r="C35" s="84"/>
      <c r="D35" s="84"/>
      <c r="E35" s="84"/>
      <c r="F35" s="84"/>
      <c r="G35" s="84"/>
      <c r="H35" s="84"/>
      <c r="I35" s="84"/>
      <c r="J35" s="84"/>
      <c r="K35" s="84"/>
      <c r="L35" s="84"/>
    </row>
    <row r="36" spans="2:12" ht="14.25" customHeight="1" x14ac:dyDescent="0.3">
      <c r="B36" s="85" t="s">
        <v>30</v>
      </c>
      <c r="C36" s="84"/>
      <c r="D36" s="84"/>
      <c r="E36" s="84"/>
      <c r="F36" s="84"/>
      <c r="G36" s="84"/>
      <c r="H36" s="84"/>
      <c r="I36" s="84"/>
      <c r="J36" s="84"/>
      <c r="K36" s="84"/>
      <c r="L36" s="84"/>
    </row>
    <row r="37" spans="2:12" ht="14.25" customHeight="1" x14ac:dyDescent="0.3">
      <c r="B37" s="20" t="s">
        <v>31</v>
      </c>
      <c r="F37" s="64"/>
      <c r="G37" s="64"/>
      <c r="H37" s="64"/>
      <c r="I37" s="64"/>
      <c r="J37" s="64"/>
      <c r="K37" s="64"/>
      <c r="L37" s="8">
        <f t="shared" ref="L37:L45" si="11">SUM(F37:K37)</f>
        <v>0</v>
      </c>
    </row>
    <row r="38" spans="2:12" ht="14.25" customHeight="1" x14ac:dyDescent="0.3">
      <c r="B38" s="20" t="s">
        <v>32</v>
      </c>
      <c r="F38" s="64"/>
      <c r="G38" s="64"/>
      <c r="H38" s="64"/>
      <c r="I38" s="64"/>
      <c r="J38" s="64"/>
      <c r="K38" s="64"/>
      <c r="L38" s="8">
        <f t="shared" si="11"/>
        <v>0</v>
      </c>
    </row>
    <row r="39" spans="2:12" ht="14.25" customHeight="1" x14ac:dyDescent="0.3">
      <c r="B39" s="20" t="s">
        <v>33</v>
      </c>
      <c r="F39" s="64"/>
      <c r="G39" s="64"/>
      <c r="H39" s="64"/>
      <c r="I39" s="64"/>
      <c r="J39" s="64"/>
      <c r="K39" s="64"/>
      <c r="L39" s="8">
        <f t="shared" si="11"/>
        <v>0</v>
      </c>
    </row>
    <row r="40" spans="2:12" ht="14.25" customHeight="1" x14ac:dyDescent="0.3">
      <c r="B40" s="20" t="s">
        <v>34</v>
      </c>
      <c r="F40" s="64"/>
      <c r="G40" s="64"/>
      <c r="H40" s="64"/>
      <c r="I40" s="64"/>
      <c r="J40" s="64"/>
      <c r="K40" s="64"/>
      <c r="L40" s="8">
        <f t="shared" si="11"/>
        <v>0</v>
      </c>
    </row>
    <row r="41" spans="2:12" ht="14.25" customHeight="1" x14ac:dyDescent="0.3">
      <c r="B41" s="20" t="s">
        <v>35</v>
      </c>
      <c r="F41" s="64"/>
      <c r="G41" s="64"/>
      <c r="H41" s="64"/>
      <c r="I41" s="64"/>
      <c r="J41" s="64"/>
      <c r="K41" s="64"/>
      <c r="L41" s="8">
        <f t="shared" si="11"/>
        <v>0</v>
      </c>
    </row>
    <row r="42" spans="2:12" ht="14.25" customHeight="1" x14ac:dyDescent="0.3">
      <c r="B42" s="20" t="s">
        <v>36</v>
      </c>
      <c r="F42" s="64"/>
      <c r="G42" s="64"/>
      <c r="H42" s="64"/>
      <c r="I42" s="64"/>
      <c r="J42" s="64"/>
      <c r="K42" s="64"/>
      <c r="L42" s="8">
        <f t="shared" si="11"/>
        <v>0</v>
      </c>
    </row>
    <row r="43" spans="2:12" ht="14.25" customHeight="1" x14ac:dyDescent="0.3">
      <c r="B43" s="20" t="s">
        <v>37</v>
      </c>
      <c r="F43" s="64"/>
      <c r="G43" s="64"/>
      <c r="H43" s="64"/>
      <c r="I43" s="64"/>
      <c r="J43" s="64"/>
      <c r="K43" s="64"/>
      <c r="L43" s="8">
        <f t="shared" si="11"/>
        <v>0</v>
      </c>
    </row>
    <row r="44" spans="2:12" ht="14.25" customHeight="1" x14ac:dyDescent="0.3">
      <c r="B44" s="20" t="s">
        <v>38</v>
      </c>
      <c r="F44" s="64"/>
      <c r="G44" s="64"/>
      <c r="H44" s="64"/>
      <c r="I44" s="64"/>
      <c r="J44" s="64"/>
      <c r="K44" s="64"/>
      <c r="L44" s="8">
        <f t="shared" si="11"/>
        <v>0</v>
      </c>
    </row>
    <row r="45" spans="2:12" ht="14.25" customHeight="1" x14ac:dyDescent="0.3">
      <c r="B45" s="16" t="s">
        <v>39</v>
      </c>
      <c r="F45" s="60">
        <f t="shared" ref="F45:K45" si="12">SUM(F37:F44)</f>
        <v>0</v>
      </c>
      <c r="G45" s="60">
        <f t="shared" si="12"/>
        <v>0</v>
      </c>
      <c r="H45" s="60">
        <f t="shared" si="12"/>
        <v>0</v>
      </c>
      <c r="I45" s="60">
        <f t="shared" si="12"/>
        <v>0</v>
      </c>
      <c r="J45" s="60">
        <f t="shared" si="12"/>
        <v>0</v>
      </c>
      <c r="K45" s="60">
        <f t="shared" si="12"/>
        <v>0</v>
      </c>
      <c r="L45" s="60">
        <f t="shared" si="11"/>
        <v>0</v>
      </c>
    </row>
    <row r="46" spans="2:12" ht="14.25" customHeight="1" x14ac:dyDescent="0.3">
      <c r="B46" s="85" t="s">
        <v>40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</row>
    <row r="47" spans="2:12" ht="14.25" customHeight="1" x14ac:dyDescent="0.3">
      <c r="B47" s="20" t="s">
        <v>41</v>
      </c>
      <c r="F47" s="64"/>
      <c r="G47" s="64"/>
      <c r="H47" s="64"/>
      <c r="I47" s="64"/>
      <c r="J47" s="64"/>
      <c r="K47" s="64"/>
      <c r="L47" s="8">
        <f t="shared" ref="L47:L53" si="13">SUM(F47:K47)</f>
        <v>0</v>
      </c>
    </row>
    <row r="48" spans="2:12" ht="14.25" customHeight="1" x14ac:dyDescent="0.3">
      <c r="B48" s="20" t="s">
        <v>42</v>
      </c>
      <c r="F48" s="64"/>
      <c r="G48" s="64"/>
      <c r="H48" s="64"/>
      <c r="I48" s="64"/>
      <c r="J48" s="64"/>
      <c r="K48" s="64"/>
      <c r="L48" s="8">
        <f t="shared" si="13"/>
        <v>0</v>
      </c>
    </row>
    <row r="49" spans="2:12" ht="14.25" customHeight="1" x14ac:dyDescent="0.3">
      <c r="B49" s="20" t="s">
        <v>43</v>
      </c>
      <c r="F49" s="64"/>
      <c r="G49" s="64"/>
      <c r="H49" s="64"/>
      <c r="I49" s="64"/>
      <c r="J49" s="64"/>
      <c r="K49" s="64"/>
      <c r="L49" s="8">
        <f t="shared" si="13"/>
        <v>0</v>
      </c>
    </row>
    <row r="50" spans="2:12" ht="14.25" customHeight="1" x14ac:dyDescent="0.3">
      <c r="B50" s="20" t="s">
        <v>44</v>
      </c>
      <c r="F50" s="64"/>
      <c r="G50" s="64"/>
      <c r="H50" s="64"/>
      <c r="I50" s="64"/>
      <c r="J50" s="64"/>
      <c r="K50" s="64"/>
      <c r="L50" s="8">
        <f t="shared" si="13"/>
        <v>0</v>
      </c>
    </row>
    <row r="51" spans="2:12" ht="14.25" customHeight="1" x14ac:dyDescent="0.3">
      <c r="B51" s="20" t="s">
        <v>45</v>
      </c>
      <c r="F51" s="64"/>
      <c r="G51" s="64"/>
      <c r="H51" s="64"/>
      <c r="I51" s="64"/>
      <c r="J51" s="64"/>
      <c r="K51" s="64"/>
      <c r="L51" s="8">
        <f t="shared" si="13"/>
        <v>0</v>
      </c>
    </row>
    <row r="52" spans="2:12" ht="14.25" customHeight="1" x14ac:dyDescent="0.3">
      <c r="B52" s="20" t="s">
        <v>46</v>
      </c>
      <c r="F52" s="64"/>
      <c r="G52" s="64"/>
      <c r="H52" s="64"/>
      <c r="I52" s="64"/>
      <c r="J52" s="64"/>
      <c r="K52" s="64"/>
      <c r="L52" s="8">
        <f t="shared" si="13"/>
        <v>0</v>
      </c>
    </row>
    <row r="53" spans="2:12" ht="14.25" customHeight="1" x14ac:dyDescent="0.3">
      <c r="B53" s="16" t="s">
        <v>47</v>
      </c>
      <c r="F53" s="60">
        <f t="shared" ref="F53:K53" si="14">SUM(F47:F52)</f>
        <v>0</v>
      </c>
      <c r="G53" s="60">
        <f t="shared" si="14"/>
        <v>0</v>
      </c>
      <c r="H53" s="60">
        <f t="shared" si="14"/>
        <v>0</v>
      </c>
      <c r="I53" s="60">
        <f t="shared" si="14"/>
        <v>0</v>
      </c>
      <c r="J53" s="60">
        <f t="shared" si="14"/>
        <v>0</v>
      </c>
      <c r="K53" s="60">
        <f t="shared" si="14"/>
        <v>0</v>
      </c>
      <c r="L53" s="60">
        <f t="shared" si="13"/>
        <v>0</v>
      </c>
    </row>
    <row r="54" spans="2:12" ht="14.25" customHeight="1" x14ac:dyDescent="0.3">
      <c r="B54" s="85" t="s">
        <v>48</v>
      </c>
      <c r="C54" s="84"/>
      <c r="D54" s="84"/>
      <c r="E54" s="84"/>
      <c r="F54" s="84"/>
      <c r="G54" s="84"/>
      <c r="H54" s="84"/>
      <c r="I54" s="84"/>
      <c r="J54" s="84"/>
      <c r="K54" s="84"/>
      <c r="L54" s="84"/>
    </row>
    <row r="55" spans="2:12" ht="14.25" customHeight="1" x14ac:dyDescent="0.3">
      <c r="B55" s="16" t="s">
        <v>49</v>
      </c>
      <c r="C55" s="86" t="s">
        <v>50</v>
      </c>
      <c r="D55" s="87"/>
      <c r="E55" s="88"/>
      <c r="G55" s="96" t="str">
        <f>IF($C$55="Transferering","→ ingår EJ i INDI-underlaget","→ ingår i INDI-underlaget")</f>
        <v>→ ingår i INDI-underlaget</v>
      </c>
      <c r="H55" s="84"/>
      <c r="I55" s="84"/>
      <c r="J55" s="84"/>
      <c r="K55" s="84"/>
      <c r="L55" s="84"/>
    </row>
    <row r="56" spans="2:12" ht="14.25" customHeight="1" x14ac:dyDescent="0.3">
      <c r="B56" s="20"/>
      <c r="C56" s="58"/>
      <c r="D56" s="37"/>
      <c r="E56" s="38">
        <v>12</v>
      </c>
      <c r="F56" s="8">
        <f>IF(1&lt;=$H$8,IF($H$12=0,$C56,MIN($C56,$H$12))*IF($E56="",12,$E56)*$D56*(1+SAL_IDX)^0,0)</f>
        <v>0</v>
      </c>
      <c r="G56" s="8">
        <f>IF(2&lt;=$H$8,IF($H$12=0,$C56,MIN($C56,$H$12))*IF($E56="",12,$E56)*$D56*(1+SAL_IDX)^1,0)</f>
        <v>0</v>
      </c>
      <c r="H56" s="8">
        <f>IF(3&lt;=$H$8,IF($H$12=0,$C56,MIN($C56,$H$12))*IF($E56="",12,$E56)*$D56*(1+SAL_IDX)^2,0)</f>
        <v>0</v>
      </c>
      <c r="I56" s="8">
        <f>IF(4&lt;=$H$8,IF($H$12=0,$C56,MIN($C56,$H$12))*IF($E56="",12,$E56)*$D56*(1+SAL_IDX)^3,0)</f>
        <v>0</v>
      </c>
      <c r="J56" s="8">
        <f>IF(5&lt;=$H$8,IF($H$12=0,$C56,MIN($C56,$H$12))*IF($E56="",12,$E56)*$D56*(1+SAL_IDX)^4,0)</f>
        <v>0</v>
      </c>
      <c r="K56" s="8">
        <f>IF(6&lt;=$H$8,IF($H$12=0,$C56,MIN($C56,$H$12))*IF($E56="",12,$E56)*$D56*(1+SAL_IDX)^5,0)</f>
        <v>0</v>
      </c>
      <c r="L56" s="8">
        <f t="shared" ref="L56:L61" si="15">SUM(F56:K56)</f>
        <v>0</v>
      </c>
    </row>
    <row r="57" spans="2:12" ht="14.25" customHeight="1" x14ac:dyDescent="0.3">
      <c r="B57" s="20"/>
      <c r="C57" s="58"/>
      <c r="D57" s="37"/>
      <c r="E57" s="38">
        <v>12</v>
      </c>
      <c r="F57" s="8">
        <f>IF(1&lt;=$H$8,IF($H$12=0,$C57,MIN($C57,$H$12))*IF($E57="",12,$E57)*$D57*(1+SAL_IDX)^0,0)</f>
        <v>0</v>
      </c>
      <c r="G57" s="8">
        <f>IF(2&lt;=$H$8,IF($H$12=0,$C57,MIN($C57,$H$12))*IF($E57="",12,$E57)*$D57*(1+SAL_IDX)^1,0)</f>
        <v>0</v>
      </c>
      <c r="H57" s="8">
        <f>IF(3&lt;=$H$8,IF($H$12=0,$C57,MIN($C57,$H$12))*IF($E57="",12,$E57)*$D57*(1+SAL_IDX)^2,0)</f>
        <v>0</v>
      </c>
      <c r="I57" s="8">
        <f>IF(4&lt;=$H$8,IF($H$12=0,$C57,MIN($C57,$H$12))*IF($E57="",12,$E57)*$D57*(1+SAL_IDX)^3,0)</f>
        <v>0</v>
      </c>
      <c r="J57" s="8">
        <f>IF(5&lt;=$H$8,IF($H$12=0,$C57,MIN($C57,$H$12))*IF($E57="",12,$E57)*$D57*(1+SAL_IDX)^4,0)</f>
        <v>0</v>
      </c>
      <c r="K57" s="8">
        <f>IF(6&lt;=$H$8,IF($H$12=0,$C57,MIN($C57,$H$12))*IF($E57="",12,$E57)*$D57*(1+SAL_IDX)^5,0)</f>
        <v>0</v>
      </c>
      <c r="L57" s="8">
        <f t="shared" si="15"/>
        <v>0</v>
      </c>
    </row>
    <row r="58" spans="2:12" ht="14.25" customHeight="1" x14ac:dyDescent="0.3">
      <c r="B58" s="20"/>
      <c r="C58" s="58"/>
      <c r="D58" s="37"/>
      <c r="E58" s="38">
        <v>12</v>
      </c>
      <c r="F58" s="8">
        <f>IF(1&lt;=$H$8,IF($H$12=0,$C58,MIN($C58,$H$12))*IF($E58="",12,$E58)*$D58*(1+SAL_IDX)^0,0)</f>
        <v>0</v>
      </c>
      <c r="G58" s="8">
        <f>IF(2&lt;=$H$8,IF($H$12=0,$C58,MIN($C58,$H$12))*IF($E58="",12,$E58)*$D58*(1+SAL_IDX)^1,0)</f>
        <v>0</v>
      </c>
      <c r="H58" s="8">
        <f>IF(3&lt;=$H$8,IF($H$12=0,$C58,MIN($C58,$H$12))*IF($E58="",12,$E58)*$D58*(1+SAL_IDX)^2,0)</f>
        <v>0</v>
      </c>
      <c r="I58" s="8">
        <f>IF(4&lt;=$H$8,IF($H$12=0,$C58,MIN($C58,$H$12))*IF($E58="",12,$E58)*$D58*(1+SAL_IDX)^3,0)</f>
        <v>0</v>
      </c>
      <c r="J58" s="8">
        <f>IF(5&lt;=$H$8,IF($H$12=0,$C58,MIN($C58,$H$12))*IF($E58="",12,$E58)*$D58*(1+SAL_IDX)^4,0)</f>
        <v>0</v>
      </c>
      <c r="K58" s="8">
        <f>IF(6&lt;=$H$8,IF($H$12=0,$C58,MIN($C58,$H$12))*IF($E58="",12,$E58)*$D58*(1+SAL_IDX)^5,0)</f>
        <v>0</v>
      </c>
      <c r="L58" s="8">
        <f t="shared" si="15"/>
        <v>0</v>
      </c>
    </row>
    <row r="59" spans="2:12" ht="14.25" customHeight="1" x14ac:dyDescent="0.3">
      <c r="B59" s="20"/>
      <c r="C59" s="58"/>
      <c r="D59" s="37"/>
      <c r="E59" s="38">
        <v>12</v>
      </c>
      <c r="F59" s="8">
        <f>IF(1&lt;=$H$8,IF($H$12=0,$C59,MIN($C59,$H$12))*IF($E59="",12,$E59)*$D59*(1+SAL_IDX)^0,0)</f>
        <v>0</v>
      </c>
      <c r="G59" s="8">
        <f>IF(2&lt;=$H$8,IF($H$12=0,$C59,MIN($C59,$H$12))*IF($E59="",12,$E59)*$D59*(1+SAL_IDX)^1,0)</f>
        <v>0</v>
      </c>
      <c r="H59" s="8">
        <f>IF(3&lt;=$H$8,IF($H$12=0,$C59,MIN($C59,$H$12))*IF($E59="",12,$E59)*$D59*(1+SAL_IDX)^2,0)</f>
        <v>0</v>
      </c>
      <c r="I59" s="8">
        <f>IF(4&lt;=$H$8,IF($H$12=0,$C59,MIN($C59,$H$12))*IF($E59="",12,$E59)*$D59*(1+SAL_IDX)^3,0)</f>
        <v>0</v>
      </c>
      <c r="J59" s="8">
        <f>IF(5&lt;=$H$8,IF($H$12=0,$C59,MIN($C59,$H$12))*IF($E59="",12,$E59)*$D59*(1+SAL_IDX)^4,0)</f>
        <v>0</v>
      </c>
      <c r="K59" s="8">
        <f>IF(6&lt;=$H$8,IF($H$12=0,$C59,MIN($C59,$H$12))*IF($E59="",12,$E59)*$D59*(1+SAL_IDX)^5,0)</f>
        <v>0</v>
      </c>
      <c r="L59" s="8">
        <f t="shared" si="15"/>
        <v>0</v>
      </c>
    </row>
    <row r="60" spans="2:12" ht="14.25" customHeight="1" x14ac:dyDescent="0.3">
      <c r="B60" s="1" t="s">
        <v>51</v>
      </c>
      <c r="F60" s="8">
        <f t="shared" ref="F60:K60" si="16">SUM(F56:F59)</f>
        <v>0</v>
      </c>
      <c r="G60" s="8">
        <f t="shared" si="16"/>
        <v>0</v>
      </c>
      <c r="H60" s="8">
        <f t="shared" si="16"/>
        <v>0</v>
      </c>
      <c r="I60" s="8">
        <f t="shared" si="16"/>
        <v>0</v>
      </c>
      <c r="J60" s="8">
        <f t="shared" si="16"/>
        <v>0</v>
      </c>
      <c r="K60" s="8">
        <f t="shared" si="16"/>
        <v>0</v>
      </c>
      <c r="L60" s="8">
        <f t="shared" si="15"/>
        <v>0</v>
      </c>
    </row>
    <row r="61" spans="2:12" ht="14.25" customHeight="1" x14ac:dyDescent="0.3">
      <c r="B61" s="16" t="s">
        <v>52</v>
      </c>
      <c r="D61" s="61">
        <f>LKP_EXT</f>
        <v>0.47499999999999998</v>
      </c>
      <c r="F61" s="60">
        <f t="shared" ref="F61:K61" si="17">F60*(1+LKP_EXT)</f>
        <v>0</v>
      </c>
      <c r="G61" s="60">
        <f t="shared" si="17"/>
        <v>0</v>
      </c>
      <c r="H61" s="60">
        <f t="shared" si="17"/>
        <v>0</v>
      </c>
      <c r="I61" s="60">
        <f t="shared" si="17"/>
        <v>0</v>
      </c>
      <c r="J61" s="60">
        <f t="shared" si="17"/>
        <v>0</v>
      </c>
      <c r="K61" s="60">
        <f t="shared" si="17"/>
        <v>0</v>
      </c>
      <c r="L61" s="60">
        <f t="shared" si="15"/>
        <v>0</v>
      </c>
    </row>
    <row r="63" spans="2:12" ht="19.5" customHeight="1" x14ac:dyDescent="0.3">
      <c r="B63" s="83" t="s">
        <v>53</v>
      </c>
      <c r="C63" s="84"/>
      <c r="D63" s="84"/>
      <c r="E63" s="84"/>
      <c r="F63" s="84"/>
      <c r="G63" s="84"/>
      <c r="H63" s="84"/>
      <c r="I63" s="84"/>
      <c r="J63" s="84"/>
      <c r="K63" s="84"/>
      <c r="L63" s="84"/>
    </row>
    <row r="64" spans="2:12" ht="14.25" customHeight="1" x14ac:dyDescent="0.3">
      <c r="B64" s="1" t="s">
        <v>54</v>
      </c>
      <c r="F64" s="8">
        <f t="shared" ref="F64:K64" si="18">F33+F45+IF($C$55="Transferering",0,F61)</f>
        <v>0</v>
      </c>
      <c r="G64" s="8">
        <f t="shared" si="18"/>
        <v>0</v>
      </c>
      <c r="H64" s="8">
        <f t="shared" si="18"/>
        <v>0</v>
      </c>
      <c r="I64" s="8">
        <f t="shared" si="18"/>
        <v>0</v>
      </c>
      <c r="J64" s="8">
        <f t="shared" si="18"/>
        <v>0</v>
      </c>
      <c r="K64" s="8">
        <f t="shared" si="18"/>
        <v>0</v>
      </c>
      <c r="L64" s="8">
        <f>SUM(F64:K64)</f>
        <v>0</v>
      </c>
    </row>
    <row r="65" spans="2:12" ht="14.25" customHeight="1" x14ac:dyDescent="0.3">
      <c r="B65" s="16" t="s">
        <v>55</v>
      </c>
      <c r="D65" s="61">
        <f>INDI_KI</f>
        <v>0.28989999999999999</v>
      </c>
      <c r="F65" s="60">
        <f t="shared" ref="F65:K65" si="19">F64*INDI_KI</f>
        <v>0</v>
      </c>
      <c r="G65" s="60">
        <f t="shared" si="19"/>
        <v>0</v>
      </c>
      <c r="H65" s="60">
        <f t="shared" si="19"/>
        <v>0</v>
      </c>
      <c r="I65" s="60">
        <f t="shared" si="19"/>
        <v>0</v>
      </c>
      <c r="J65" s="60">
        <f t="shared" si="19"/>
        <v>0</v>
      </c>
      <c r="K65" s="60">
        <f t="shared" si="19"/>
        <v>0</v>
      </c>
      <c r="L65" s="60">
        <f>SUM(F65:K65)</f>
        <v>0</v>
      </c>
    </row>
    <row r="67" spans="2:12" ht="21.75" customHeight="1" x14ac:dyDescent="0.3">
      <c r="B67" s="65" t="s">
        <v>56</v>
      </c>
      <c r="C67" s="66"/>
      <c r="D67" s="66"/>
      <c r="E67" s="66"/>
      <c r="F67" s="67">
        <f t="shared" ref="F67:K67" si="20">F33+F45+F53+F61+F65</f>
        <v>0</v>
      </c>
      <c r="G67" s="67">
        <f t="shared" si="20"/>
        <v>0</v>
      </c>
      <c r="H67" s="67">
        <f t="shared" si="20"/>
        <v>0</v>
      </c>
      <c r="I67" s="67">
        <f t="shared" si="20"/>
        <v>0</v>
      </c>
      <c r="J67" s="67">
        <f t="shared" si="20"/>
        <v>0</v>
      </c>
      <c r="K67" s="67">
        <f t="shared" si="20"/>
        <v>0</v>
      </c>
      <c r="L67" s="67">
        <f>SUM(F67:K67)</f>
        <v>0</v>
      </c>
    </row>
    <row r="69" spans="2:12" ht="19.5" customHeight="1" x14ac:dyDescent="0.3">
      <c r="B69" s="83" t="s">
        <v>57</v>
      </c>
      <c r="C69" s="84"/>
      <c r="D69" s="84"/>
      <c r="E69" s="84"/>
      <c r="F69" s="84"/>
      <c r="G69" s="84"/>
      <c r="H69" s="84"/>
      <c r="I69" s="84"/>
      <c r="J69" s="84"/>
      <c r="K69" s="84"/>
      <c r="L69" s="84"/>
    </row>
    <row r="70" spans="2:12" ht="14.25" customHeight="1" x14ac:dyDescent="0.3">
      <c r="B70" s="1" t="s">
        <v>58</v>
      </c>
      <c r="F70" s="8">
        <f t="shared" ref="F70:K70" si="21">IF($H$11="Direkta totalt",(F33+F45+F53+F61-F51),F64)*$C$12</f>
        <v>0</v>
      </c>
      <c r="G70" s="8">
        <f t="shared" si="21"/>
        <v>0</v>
      </c>
      <c r="H70" s="8">
        <f t="shared" si="21"/>
        <v>0</v>
      </c>
      <c r="I70" s="8">
        <f t="shared" si="21"/>
        <v>0</v>
      </c>
      <c r="J70" s="8">
        <f t="shared" si="21"/>
        <v>0</v>
      </c>
      <c r="K70" s="8">
        <f t="shared" si="21"/>
        <v>0</v>
      </c>
      <c r="L70" s="8">
        <f>SUM(F70:K70)</f>
        <v>0</v>
      </c>
    </row>
    <row r="71" spans="2:12" ht="14.25" customHeight="1" x14ac:dyDescent="0.3">
      <c r="B71" s="68" t="s">
        <v>59</v>
      </c>
      <c r="F71" s="69">
        <f t="shared" ref="F71:K71" si="22">F33+F45+F53+F61+F70</f>
        <v>0</v>
      </c>
      <c r="G71" s="69">
        <f t="shared" si="22"/>
        <v>0</v>
      </c>
      <c r="H71" s="69">
        <f t="shared" si="22"/>
        <v>0</v>
      </c>
      <c r="I71" s="69">
        <f t="shared" si="22"/>
        <v>0</v>
      </c>
      <c r="J71" s="69">
        <f t="shared" si="22"/>
        <v>0</v>
      </c>
      <c r="K71" s="69">
        <f t="shared" si="22"/>
        <v>0</v>
      </c>
      <c r="L71" s="69">
        <f>SUM(F71:K71)</f>
        <v>0</v>
      </c>
    </row>
    <row r="72" spans="2:12" ht="14.25" customHeight="1" x14ac:dyDescent="0.3">
      <c r="B72" s="16" t="s">
        <v>60</v>
      </c>
      <c r="F72" s="60">
        <f t="shared" ref="F72:K72" si="23">F67-F71</f>
        <v>0</v>
      </c>
      <c r="G72" s="60">
        <f t="shared" si="23"/>
        <v>0</v>
      </c>
      <c r="H72" s="60">
        <f t="shared" si="23"/>
        <v>0</v>
      </c>
      <c r="I72" s="60">
        <f t="shared" si="23"/>
        <v>0</v>
      </c>
      <c r="J72" s="60">
        <f t="shared" si="23"/>
        <v>0</v>
      </c>
      <c r="K72" s="60">
        <f t="shared" si="23"/>
        <v>0</v>
      </c>
      <c r="L72" s="60">
        <f>SUM(F72:K72)</f>
        <v>0</v>
      </c>
    </row>
    <row r="74" spans="2:12" ht="19.5" customHeight="1" x14ac:dyDescent="0.3">
      <c r="B74" s="83" t="s">
        <v>61</v>
      </c>
      <c r="C74" s="84"/>
      <c r="D74" s="84"/>
      <c r="E74" s="84"/>
      <c r="F74" s="84"/>
      <c r="G74" s="84"/>
      <c r="H74" s="84"/>
      <c r="I74" s="84"/>
      <c r="J74" s="84"/>
      <c r="K74" s="84"/>
      <c r="L74" s="84"/>
    </row>
    <row r="75" spans="2:12" ht="14.25" customHeight="1" x14ac:dyDescent="0.3">
      <c r="B75" s="16" t="s">
        <v>62</v>
      </c>
      <c r="F75" s="64"/>
      <c r="G75" s="64"/>
      <c r="H75" s="64"/>
      <c r="I75" s="64"/>
      <c r="J75" s="64"/>
      <c r="K75" s="64"/>
      <c r="L75" s="60">
        <f>SUM(F75:K75)</f>
        <v>0</v>
      </c>
    </row>
    <row r="76" spans="2:12" ht="14.25" customHeight="1" x14ac:dyDescent="0.3">
      <c r="B76" s="16" t="s">
        <v>63</v>
      </c>
      <c r="F76" s="60" t="str">
        <f t="shared" ref="F76:L76" si="24">IF($L$75=0,"",F75-F71)</f>
        <v/>
      </c>
      <c r="G76" s="60" t="str">
        <f t="shared" si="24"/>
        <v/>
      </c>
      <c r="H76" s="60" t="str">
        <f t="shared" si="24"/>
        <v/>
      </c>
      <c r="I76" s="60" t="str">
        <f t="shared" si="24"/>
        <v/>
      </c>
      <c r="J76" s="60" t="str">
        <f t="shared" si="24"/>
        <v/>
      </c>
      <c r="K76" s="60" t="str">
        <f t="shared" si="24"/>
        <v/>
      </c>
      <c r="L76" s="60" t="str">
        <f t="shared" si="24"/>
        <v/>
      </c>
    </row>
    <row r="78" spans="2:12" ht="14.25" customHeight="1" x14ac:dyDescent="0.3">
      <c r="B78" s="94" t="s">
        <v>64</v>
      </c>
      <c r="C78" s="84"/>
      <c r="D78" s="84"/>
      <c r="E78" s="84"/>
      <c r="F78" s="84"/>
      <c r="G78" s="84"/>
      <c r="H78" s="84"/>
      <c r="I78" s="84"/>
      <c r="J78" s="84"/>
      <c r="K78" s="84"/>
      <c r="L78" s="84"/>
    </row>
  </sheetData>
  <sheetProtection sheet="1" formatCells="0" formatColumns="0" formatRows="0" insertHyperlinks="0" sort="0" autoFilter="0"/>
  <mergeCells count="23">
    <mergeCell ref="B1:L1"/>
    <mergeCell ref="C14:L14"/>
    <mergeCell ref="C5:L5"/>
    <mergeCell ref="H11:L11"/>
    <mergeCell ref="B78:L78"/>
    <mergeCell ref="B69:L69"/>
    <mergeCell ref="B10:L10"/>
    <mergeCell ref="B74:L74"/>
    <mergeCell ref="B36:L36"/>
    <mergeCell ref="B63:L63"/>
    <mergeCell ref="B2:L2"/>
    <mergeCell ref="G55:L55"/>
    <mergeCell ref="C6:L6"/>
    <mergeCell ref="C7:E7"/>
    <mergeCell ref="B17:L17"/>
    <mergeCell ref="B35:L35"/>
    <mergeCell ref="B4:L4"/>
    <mergeCell ref="B26:L26"/>
    <mergeCell ref="C55:E55"/>
    <mergeCell ref="B54:L54"/>
    <mergeCell ref="B46:L46"/>
    <mergeCell ref="C11:E11"/>
    <mergeCell ref="C8:E8"/>
  </mergeCells>
  <conditionalFormatting sqref="F18:L25 F27:L30 F37:L44 F47:L52 F56:L59 F75:L75">
    <cfRule type="expression" dxfId="31" priority="5">
      <formula>F$16=""</formula>
    </cfRule>
  </conditionalFormatting>
  <conditionalFormatting sqref="F72:L72">
    <cfRule type="cellIs" dxfId="30" priority="2" operator="greaterThan">
      <formula>0.5</formula>
    </cfRule>
  </conditionalFormatting>
  <conditionalFormatting sqref="F76:L76">
    <cfRule type="cellIs" dxfId="29" priority="3" operator="lessThan">
      <formula>-0.5</formula>
    </cfRule>
    <cfRule type="cellIs" dxfId="28" priority="4" operator="greaterThan">
      <formula>0.5</formula>
    </cfRule>
  </conditionalFormatting>
  <dataValidations count="4">
    <dataValidation type="list" allowBlank="1" sqref="C7" xr:uid="{00000000-0002-0000-0600-000000000000}">
      <formula1>INST_LIST</formula1>
      <formula2>0</formula2>
    </dataValidation>
    <dataValidation type="list" allowBlank="1" sqref="C27:C30" xr:uid="{00000000-0002-0000-0600-000001000000}">
      <formula1>DR_KAT</formula1>
      <formula2>0</formula2>
    </dataValidation>
    <dataValidation type="list" sqref="C55" xr:uid="{00000000-0002-0000-0600-000002000000}">
      <formula1>"Konsultkostnad,Transferering"</formula1>
      <formula2>0</formula2>
    </dataValidation>
    <dataValidation type="whole" errorTitle="Ogiltigt antal år" error="Ange ett heltal mellan 1 och 6." sqref="H8" xr:uid="{00000000-0002-0000-0600-000003000000}">
      <formula1>1</formula1>
      <formula2>6</formula2>
    </dataValidation>
  </dataValidations>
  <pageMargins left="0.75" right="0.75" top="1" bottom="1" header="0.511811023622047" footer="0.511811023622047"/>
  <pageSetup fitToHeight="0" orientation="landscape" horizontalDpi="300" verticalDpi="300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78"/>
  <sheetViews>
    <sheetView showGridLines="0" zoomScaleNormal="100" workbookViewId="0"/>
  </sheetViews>
  <sheetFormatPr defaultColWidth="8.6640625" defaultRowHeight="14.4" x14ac:dyDescent="0.3"/>
  <cols>
    <col min="1" max="1" width="2.44140625" customWidth="1"/>
    <col min="2" max="2" width="38" customWidth="1"/>
    <col min="3" max="3" width="13" customWidth="1"/>
    <col min="4" max="4" width="8" customWidth="1"/>
    <col min="5" max="5" width="9" customWidth="1"/>
    <col min="6" max="10" width="12" customWidth="1"/>
    <col min="11" max="11" width="14" customWidth="1"/>
  </cols>
  <sheetData>
    <row r="1" spans="1:12" ht="27.75" customHeight="1" x14ac:dyDescent="0.3">
      <c r="A1" s="48" t="s">
        <v>0</v>
      </c>
      <c r="B1" s="92" t="s">
        <v>1</v>
      </c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ht="14.25" customHeight="1" x14ac:dyDescent="0.3">
      <c r="B2" s="95" t="s">
        <v>2</v>
      </c>
      <c r="C2" s="84"/>
      <c r="D2" s="84"/>
      <c r="E2" s="84"/>
      <c r="F2" s="84"/>
      <c r="G2" s="84"/>
      <c r="H2" s="84"/>
      <c r="I2" s="84"/>
      <c r="J2" s="84"/>
      <c r="K2" s="84"/>
      <c r="L2" s="84"/>
    </row>
    <row r="4" spans="1:12" ht="19.5" customHeight="1" x14ac:dyDescent="0.3">
      <c r="B4" s="83" t="s">
        <v>3</v>
      </c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2" ht="14.25" customHeight="1" x14ac:dyDescent="0.3">
      <c r="B5" s="16" t="s">
        <v>4</v>
      </c>
      <c r="C5" s="90"/>
      <c r="D5" s="91"/>
      <c r="E5" s="91"/>
      <c r="F5" s="91"/>
      <c r="G5" s="91"/>
      <c r="H5" s="91"/>
      <c r="I5" s="91"/>
      <c r="J5" s="91"/>
      <c r="K5" s="91"/>
      <c r="L5" s="91"/>
    </row>
    <row r="6" spans="1:12" ht="14.25" customHeight="1" x14ac:dyDescent="0.3">
      <c r="B6" s="16" t="s">
        <v>5</v>
      </c>
      <c r="C6" s="90"/>
      <c r="D6" s="91"/>
      <c r="E6" s="91"/>
      <c r="F6" s="91"/>
      <c r="G6" s="91"/>
      <c r="H6" s="91"/>
      <c r="I6" s="91"/>
      <c r="J6" s="91"/>
      <c r="K6" s="91"/>
      <c r="L6" s="91"/>
    </row>
    <row r="7" spans="1:12" ht="14.25" customHeight="1" x14ac:dyDescent="0.3">
      <c r="B7" s="16" t="s">
        <v>6</v>
      </c>
      <c r="C7" s="90" t="s">
        <v>7</v>
      </c>
      <c r="D7" s="91"/>
      <c r="E7" s="91"/>
      <c r="F7" s="49" t="s">
        <v>8</v>
      </c>
      <c r="H7" s="38">
        <v>2026</v>
      </c>
    </row>
    <row r="8" spans="1:12" ht="14.25" customHeight="1" x14ac:dyDescent="0.3">
      <c r="B8" s="16" t="s">
        <v>9</v>
      </c>
      <c r="C8" s="90"/>
      <c r="D8" s="91"/>
      <c r="E8" s="91"/>
      <c r="F8" s="49" t="s">
        <v>10</v>
      </c>
      <c r="H8" s="38">
        <v>4</v>
      </c>
    </row>
    <row r="10" spans="1:12" ht="19.5" customHeight="1" x14ac:dyDescent="0.3">
      <c r="B10" s="83" t="s">
        <v>11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</row>
    <row r="11" spans="1:12" ht="14.25" customHeight="1" x14ac:dyDescent="0.3">
      <c r="B11" s="16" t="s">
        <v>12</v>
      </c>
      <c r="C11" s="89" t="str">
        <f>IFERROR(VLOOKUP($A$1,RULES,2,FALSE()),"")</f>
        <v>Schablon (kontroll.)</v>
      </c>
      <c r="D11" s="84"/>
      <c r="E11" s="84"/>
      <c r="F11" s="49" t="s">
        <v>13</v>
      </c>
      <c r="H11" s="89" t="str">
        <f>IFERROR(VLOOKUP($A$1,RULES,4,FALSE()),"INDI-bas")</f>
        <v>INDI-bas</v>
      </c>
      <c r="I11" s="84"/>
      <c r="J11" s="84"/>
      <c r="K11" s="84"/>
      <c r="L11" s="84"/>
    </row>
    <row r="12" spans="1:12" ht="14.25" customHeight="1" x14ac:dyDescent="0.3">
      <c r="B12" s="16" t="s">
        <v>14</v>
      </c>
      <c r="C12" s="50">
        <f>IFERROR(VLOOKUP($A$1,RULES,3,FALSE()),INDI_KI)</f>
        <v>0.28989999999999999</v>
      </c>
      <c r="F12" s="49" t="s">
        <v>15</v>
      </c>
      <c r="H12" s="51">
        <f>IFERROR(VLOOKUP($A$1,RULES,5,FALSE()),0)</f>
        <v>0</v>
      </c>
    </row>
    <row r="13" spans="1:12" ht="14.25" customHeight="1" x14ac:dyDescent="0.3">
      <c r="B13" s="16" t="s">
        <v>16</v>
      </c>
      <c r="C13" s="52">
        <f>IFERROR(VLOOKUP($A$1,RULES,6,FALSE()),0)</f>
        <v>0</v>
      </c>
      <c r="F13" s="49" t="s">
        <v>17</v>
      </c>
      <c r="H13" s="53">
        <f>IFERROR(VLOOKUP($A$1,RULES,7,FALSE()),"")</f>
        <v>6</v>
      </c>
    </row>
    <row r="14" spans="1:12" ht="45.75" customHeight="1" x14ac:dyDescent="0.3">
      <c r="B14" s="54" t="s">
        <v>18</v>
      </c>
      <c r="C14" s="93" t="str">
        <f>IFERROR(VLOOKUP($A$1,RULES,8,FALSE()),"")</f>
        <v>Hjärt-Lungfonden. OH/indirekta kostnader enligt schablon. Kontrollera aktuell nivå och ange i kolumn D.</v>
      </c>
      <c r="D14" s="84"/>
      <c r="E14" s="84"/>
      <c r="F14" s="84"/>
      <c r="G14" s="84"/>
      <c r="H14" s="84"/>
      <c r="I14" s="84"/>
      <c r="J14" s="84"/>
      <c r="K14" s="84"/>
      <c r="L14" s="84"/>
    </row>
    <row r="16" spans="1:12" ht="14.25" customHeight="1" x14ac:dyDescent="0.3">
      <c r="B16" s="55" t="s">
        <v>19</v>
      </c>
      <c r="C16" s="56" t="s">
        <v>20</v>
      </c>
      <c r="D16" s="56" t="s">
        <v>21</v>
      </c>
      <c r="E16" s="56" t="s">
        <v>22</v>
      </c>
      <c r="F16" s="57">
        <f>IF(1&lt;=$H$8,$H$7+0,"")</f>
        <v>2026</v>
      </c>
      <c r="G16" s="57">
        <f>IF(2&lt;=$H$8,$H$7+1,"")</f>
        <v>2027</v>
      </c>
      <c r="H16" s="57">
        <f>IF(3&lt;=$H$8,$H$7+2,"")</f>
        <v>2028</v>
      </c>
      <c r="I16" s="57">
        <f>IF(4&lt;=$H$8,$H$7+3,"")</f>
        <v>2029</v>
      </c>
      <c r="J16" s="57" t="str">
        <f>IF(5&lt;=$H$8,$H$7+4,"")</f>
        <v/>
      </c>
      <c r="K16" s="57" t="str">
        <f>IF(6&lt;=$H$8,$H$7+5,"")</f>
        <v/>
      </c>
      <c r="L16" s="56" t="s">
        <v>23</v>
      </c>
    </row>
    <row r="17" spans="2:12" ht="14.25" customHeight="1" x14ac:dyDescent="0.3">
      <c r="B17" s="85" t="s">
        <v>24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</row>
    <row r="18" spans="2:12" ht="14.25" customHeight="1" x14ac:dyDescent="0.3">
      <c r="B18" s="20"/>
      <c r="C18" s="58"/>
      <c r="D18" s="37"/>
      <c r="E18" s="38">
        <v>12</v>
      </c>
      <c r="F18" s="8">
        <f t="shared" ref="F18:F25" si="0">IF(1&lt;=$H$8,IF($H$12=0,$C18,MIN($C18,$H$12))*IF($E18="",12,$E18)*$D18*(1+SAL_IDX)^0,0)</f>
        <v>0</v>
      </c>
      <c r="G18" s="8">
        <f t="shared" ref="G18:G25" si="1">IF(2&lt;=$H$8,IF($H$12=0,$C18,MIN($C18,$H$12))*IF($E18="",12,$E18)*$D18*(1+SAL_IDX)^1,0)</f>
        <v>0</v>
      </c>
      <c r="H18" s="8">
        <f t="shared" ref="H18:H25" si="2">IF(3&lt;=$H$8,IF($H$12=0,$C18,MIN($C18,$H$12))*IF($E18="",12,$E18)*$D18*(1+SAL_IDX)^2,0)</f>
        <v>0</v>
      </c>
      <c r="I18" s="8">
        <f t="shared" ref="I18:I25" si="3">IF(4&lt;=$H$8,IF($H$12=0,$C18,MIN($C18,$H$12))*IF($E18="",12,$E18)*$D18*(1+SAL_IDX)^3,0)</f>
        <v>0</v>
      </c>
      <c r="J18" s="8">
        <f t="shared" ref="J18:J25" si="4">IF(5&lt;=$H$8,IF($H$12=0,$C18,MIN($C18,$H$12))*IF($E18="",12,$E18)*$D18*(1+SAL_IDX)^4,0)</f>
        <v>0</v>
      </c>
      <c r="K18" s="8">
        <f t="shared" ref="K18:K25" si="5">IF(6&lt;=$H$8,IF($H$12=0,$C18,MIN($C18,$H$12))*IF($E18="",12,$E18)*$D18*(1+SAL_IDX)^5,0)</f>
        <v>0</v>
      </c>
      <c r="L18" s="8">
        <f t="shared" ref="L18:L25" si="6">SUM(F18:K18)</f>
        <v>0</v>
      </c>
    </row>
    <row r="19" spans="2:12" ht="14.25" customHeight="1" x14ac:dyDescent="0.3">
      <c r="B19" s="20"/>
      <c r="C19" s="58"/>
      <c r="D19" s="37"/>
      <c r="E19" s="38">
        <v>12</v>
      </c>
      <c r="F19" s="8">
        <f t="shared" si="0"/>
        <v>0</v>
      </c>
      <c r="G19" s="8">
        <f t="shared" si="1"/>
        <v>0</v>
      </c>
      <c r="H19" s="8">
        <f t="shared" si="2"/>
        <v>0</v>
      </c>
      <c r="I19" s="8">
        <f t="shared" si="3"/>
        <v>0</v>
      </c>
      <c r="J19" s="8">
        <f t="shared" si="4"/>
        <v>0</v>
      </c>
      <c r="K19" s="8">
        <f t="shared" si="5"/>
        <v>0</v>
      </c>
      <c r="L19" s="8">
        <f t="shared" si="6"/>
        <v>0</v>
      </c>
    </row>
    <row r="20" spans="2:12" ht="14.25" customHeight="1" x14ac:dyDescent="0.3">
      <c r="B20" s="20"/>
      <c r="C20" s="58"/>
      <c r="D20" s="37"/>
      <c r="E20" s="38">
        <v>12</v>
      </c>
      <c r="F20" s="8">
        <f t="shared" si="0"/>
        <v>0</v>
      </c>
      <c r="G20" s="8">
        <f t="shared" si="1"/>
        <v>0</v>
      </c>
      <c r="H20" s="8">
        <f t="shared" si="2"/>
        <v>0</v>
      </c>
      <c r="I20" s="8">
        <f t="shared" si="3"/>
        <v>0</v>
      </c>
      <c r="J20" s="8">
        <f t="shared" si="4"/>
        <v>0</v>
      </c>
      <c r="K20" s="8">
        <f t="shared" si="5"/>
        <v>0</v>
      </c>
      <c r="L20" s="8">
        <f t="shared" si="6"/>
        <v>0</v>
      </c>
    </row>
    <row r="21" spans="2:12" ht="14.25" customHeight="1" x14ac:dyDescent="0.3">
      <c r="B21" s="20"/>
      <c r="C21" s="58"/>
      <c r="D21" s="37"/>
      <c r="E21" s="38">
        <v>12</v>
      </c>
      <c r="F21" s="8">
        <f t="shared" si="0"/>
        <v>0</v>
      </c>
      <c r="G21" s="8">
        <f t="shared" si="1"/>
        <v>0</v>
      </c>
      <c r="H21" s="8">
        <f t="shared" si="2"/>
        <v>0</v>
      </c>
      <c r="I21" s="8">
        <f t="shared" si="3"/>
        <v>0</v>
      </c>
      <c r="J21" s="8">
        <f t="shared" si="4"/>
        <v>0</v>
      </c>
      <c r="K21" s="8">
        <f t="shared" si="5"/>
        <v>0</v>
      </c>
      <c r="L21" s="8">
        <f t="shared" si="6"/>
        <v>0</v>
      </c>
    </row>
    <row r="22" spans="2:12" ht="14.25" customHeight="1" x14ac:dyDescent="0.3">
      <c r="B22" s="20"/>
      <c r="C22" s="58"/>
      <c r="D22" s="37"/>
      <c r="E22" s="38">
        <v>12</v>
      </c>
      <c r="F22" s="8">
        <f t="shared" si="0"/>
        <v>0</v>
      </c>
      <c r="G22" s="8">
        <f t="shared" si="1"/>
        <v>0</v>
      </c>
      <c r="H22" s="8">
        <f t="shared" si="2"/>
        <v>0</v>
      </c>
      <c r="I22" s="8">
        <f t="shared" si="3"/>
        <v>0</v>
      </c>
      <c r="J22" s="8">
        <f t="shared" si="4"/>
        <v>0</v>
      </c>
      <c r="K22" s="8">
        <f t="shared" si="5"/>
        <v>0</v>
      </c>
      <c r="L22" s="8">
        <f t="shared" si="6"/>
        <v>0</v>
      </c>
    </row>
    <row r="23" spans="2:12" ht="14.25" customHeight="1" x14ac:dyDescent="0.3">
      <c r="B23" s="20"/>
      <c r="C23" s="58"/>
      <c r="D23" s="37"/>
      <c r="E23" s="38">
        <v>12</v>
      </c>
      <c r="F23" s="8">
        <f t="shared" si="0"/>
        <v>0</v>
      </c>
      <c r="G23" s="8">
        <f t="shared" si="1"/>
        <v>0</v>
      </c>
      <c r="H23" s="8">
        <f t="shared" si="2"/>
        <v>0</v>
      </c>
      <c r="I23" s="8">
        <f t="shared" si="3"/>
        <v>0</v>
      </c>
      <c r="J23" s="8">
        <f t="shared" si="4"/>
        <v>0</v>
      </c>
      <c r="K23" s="8">
        <f t="shared" si="5"/>
        <v>0</v>
      </c>
      <c r="L23" s="8">
        <f t="shared" si="6"/>
        <v>0</v>
      </c>
    </row>
    <row r="24" spans="2:12" ht="14.25" customHeight="1" x14ac:dyDescent="0.3">
      <c r="B24" s="20"/>
      <c r="C24" s="58"/>
      <c r="D24" s="37"/>
      <c r="E24" s="38">
        <v>12</v>
      </c>
      <c r="F24" s="8">
        <f t="shared" si="0"/>
        <v>0</v>
      </c>
      <c r="G24" s="8">
        <f t="shared" si="1"/>
        <v>0</v>
      </c>
      <c r="H24" s="8">
        <f t="shared" si="2"/>
        <v>0</v>
      </c>
      <c r="I24" s="8">
        <f t="shared" si="3"/>
        <v>0</v>
      </c>
      <c r="J24" s="8">
        <f t="shared" si="4"/>
        <v>0</v>
      </c>
      <c r="K24" s="8">
        <f t="shared" si="5"/>
        <v>0</v>
      </c>
      <c r="L24" s="8">
        <f t="shared" si="6"/>
        <v>0</v>
      </c>
    </row>
    <row r="25" spans="2:12" ht="14.25" customHeight="1" x14ac:dyDescent="0.3">
      <c r="B25" s="20"/>
      <c r="C25" s="58"/>
      <c r="D25" s="37"/>
      <c r="E25" s="38">
        <v>12</v>
      </c>
      <c r="F25" s="8">
        <f t="shared" si="0"/>
        <v>0</v>
      </c>
      <c r="G25" s="8">
        <f t="shared" si="1"/>
        <v>0</v>
      </c>
      <c r="H25" s="8">
        <f t="shared" si="2"/>
        <v>0</v>
      </c>
      <c r="I25" s="8">
        <f t="shared" si="3"/>
        <v>0</v>
      </c>
      <c r="J25" s="8">
        <f t="shared" si="4"/>
        <v>0</v>
      </c>
      <c r="K25" s="8">
        <f t="shared" si="5"/>
        <v>0</v>
      </c>
      <c r="L25" s="8">
        <f t="shared" si="6"/>
        <v>0</v>
      </c>
    </row>
    <row r="26" spans="2:12" ht="14.25" customHeight="1" x14ac:dyDescent="0.3">
      <c r="B26" s="85" t="s">
        <v>25</v>
      </c>
      <c r="C26" s="84"/>
      <c r="D26" s="84"/>
      <c r="E26" s="84"/>
      <c r="F26" s="84"/>
      <c r="G26" s="84"/>
      <c r="H26" s="84"/>
      <c r="I26" s="84"/>
      <c r="J26" s="84"/>
      <c r="K26" s="84"/>
      <c r="L26" s="84"/>
    </row>
    <row r="27" spans="2:12" ht="14.25" customHeight="1" x14ac:dyDescent="0.3">
      <c r="B27" s="20"/>
      <c r="C27" s="59"/>
      <c r="D27" s="37"/>
      <c r="E27" s="38">
        <v>12</v>
      </c>
      <c r="F27" s="8">
        <f>IFERROR(IF(AND(1&lt;=$H$8,$C27&lt;&gt;""),INDEX(DR_VAL,MIN(1,4),MATCH($C27,DR_KAT,0))*$D27*IF($E27="",12,$E27),0),0)</f>
        <v>0</v>
      </c>
      <c r="G27" s="8">
        <f>IFERROR(IF(AND(2&lt;=$H$8,$C27&lt;&gt;""),INDEX(DR_VAL,MIN(2,4),MATCH($C27,DR_KAT,0))*$D27*IF($E27="",12,$E27),0),0)</f>
        <v>0</v>
      </c>
      <c r="H27" s="8">
        <f>IFERROR(IF(AND(3&lt;=$H$8,$C27&lt;&gt;""),INDEX(DR_VAL,MIN(3,4),MATCH($C27,DR_KAT,0))*$D27*IF($E27="",12,$E27),0),0)</f>
        <v>0</v>
      </c>
      <c r="I27" s="8">
        <f>IFERROR(IF(AND(4&lt;=$H$8,$C27&lt;&gt;""),INDEX(DR_VAL,MIN(4,4),MATCH($C27,DR_KAT,0))*$D27*IF($E27="",12,$E27),0),0)</f>
        <v>0</v>
      </c>
      <c r="J27" s="8">
        <f>IFERROR(IF(AND(5&lt;=$H$8,$C27&lt;&gt;""),INDEX(DR_VAL,MIN(5,4),MATCH($C27,DR_KAT,0))*$D27*IF($E27="",12,$E27),0),0)</f>
        <v>0</v>
      </c>
      <c r="K27" s="8">
        <f>IFERROR(IF(AND(6&lt;=$H$8,$C27&lt;&gt;""),INDEX(DR_VAL,MIN(6,4),MATCH($C27,DR_KAT,0))*$D27*IF($E27="",12,$E27),0),0)</f>
        <v>0</v>
      </c>
      <c r="L27" s="8">
        <f t="shared" ref="L27:L33" si="7">SUM(F27:K27)</f>
        <v>0</v>
      </c>
    </row>
    <row r="28" spans="2:12" ht="14.25" customHeight="1" x14ac:dyDescent="0.3">
      <c r="B28" s="20"/>
      <c r="C28" s="59"/>
      <c r="D28" s="37"/>
      <c r="E28" s="38">
        <v>12</v>
      </c>
      <c r="F28" s="8">
        <f>IFERROR(IF(AND(1&lt;=$H$8,$C28&lt;&gt;""),INDEX(DR_VAL,MIN(1,4),MATCH($C28,DR_KAT,0))*$D28*IF($E28="",12,$E28),0),0)</f>
        <v>0</v>
      </c>
      <c r="G28" s="8">
        <f>IFERROR(IF(AND(2&lt;=$H$8,$C28&lt;&gt;""),INDEX(DR_VAL,MIN(2,4),MATCH($C28,DR_KAT,0))*$D28*IF($E28="",12,$E28),0),0)</f>
        <v>0</v>
      </c>
      <c r="H28" s="8">
        <f>IFERROR(IF(AND(3&lt;=$H$8,$C28&lt;&gt;""),INDEX(DR_VAL,MIN(3,4),MATCH($C28,DR_KAT,0))*$D28*IF($E28="",12,$E28),0),0)</f>
        <v>0</v>
      </c>
      <c r="I28" s="8">
        <f>IFERROR(IF(AND(4&lt;=$H$8,$C28&lt;&gt;""),INDEX(DR_VAL,MIN(4,4),MATCH($C28,DR_KAT,0))*$D28*IF($E28="",12,$E28),0),0)</f>
        <v>0</v>
      </c>
      <c r="J28" s="8">
        <f>IFERROR(IF(AND(5&lt;=$H$8,$C28&lt;&gt;""),INDEX(DR_VAL,MIN(5,4),MATCH($C28,DR_KAT,0))*$D28*IF($E28="",12,$E28),0),0)</f>
        <v>0</v>
      </c>
      <c r="K28" s="8">
        <f>IFERROR(IF(AND(6&lt;=$H$8,$C28&lt;&gt;""),INDEX(DR_VAL,MIN(6,4),MATCH($C28,DR_KAT,0))*$D28*IF($E28="",12,$E28),0),0)</f>
        <v>0</v>
      </c>
      <c r="L28" s="8">
        <f t="shared" si="7"/>
        <v>0</v>
      </c>
    </row>
    <row r="29" spans="2:12" ht="14.25" customHeight="1" x14ac:dyDescent="0.3">
      <c r="B29" s="20"/>
      <c r="C29" s="59"/>
      <c r="D29" s="37"/>
      <c r="E29" s="38">
        <v>12</v>
      </c>
      <c r="F29" s="8">
        <f>IFERROR(IF(AND(1&lt;=$H$8,$C29&lt;&gt;""),INDEX(DR_VAL,MIN(1,4),MATCH($C29,DR_KAT,0))*$D29*IF($E29="",12,$E29),0),0)</f>
        <v>0</v>
      </c>
      <c r="G29" s="8">
        <f>IFERROR(IF(AND(2&lt;=$H$8,$C29&lt;&gt;""),INDEX(DR_VAL,MIN(2,4),MATCH($C29,DR_KAT,0))*$D29*IF($E29="",12,$E29),0),0)</f>
        <v>0</v>
      </c>
      <c r="H29" s="8">
        <f>IFERROR(IF(AND(3&lt;=$H$8,$C29&lt;&gt;""),INDEX(DR_VAL,MIN(3,4),MATCH($C29,DR_KAT,0))*$D29*IF($E29="",12,$E29),0),0)</f>
        <v>0</v>
      </c>
      <c r="I29" s="8">
        <f>IFERROR(IF(AND(4&lt;=$H$8,$C29&lt;&gt;""),INDEX(DR_VAL,MIN(4,4),MATCH($C29,DR_KAT,0))*$D29*IF($E29="",12,$E29),0),0)</f>
        <v>0</v>
      </c>
      <c r="J29" s="8">
        <f>IFERROR(IF(AND(5&lt;=$H$8,$C29&lt;&gt;""),INDEX(DR_VAL,MIN(5,4),MATCH($C29,DR_KAT,0))*$D29*IF($E29="",12,$E29),0),0)</f>
        <v>0</v>
      </c>
      <c r="K29" s="8">
        <f>IFERROR(IF(AND(6&lt;=$H$8,$C29&lt;&gt;""),INDEX(DR_VAL,MIN(6,4),MATCH($C29,DR_KAT,0))*$D29*IF($E29="",12,$E29),0),0)</f>
        <v>0</v>
      </c>
      <c r="L29" s="8">
        <f t="shared" si="7"/>
        <v>0</v>
      </c>
    </row>
    <row r="30" spans="2:12" ht="14.25" customHeight="1" x14ac:dyDescent="0.3">
      <c r="B30" s="20"/>
      <c r="C30" s="59"/>
      <c r="D30" s="37"/>
      <c r="E30" s="38">
        <v>12</v>
      </c>
      <c r="F30" s="8">
        <f>IFERROR(IF(AND(1&lt;=$H$8,$C30&lt;&gt;""),INDEX(DR_VAL,MIN(1,4),MATCH($C30,DR_KAT,0))*$D30*IF($E30="",12,$E30),0),0)</f>
        <v>0</v>
      </c>
      <c r="G30" s="8">
        <f>IFERROR(IF(AND(2&lt;=$H$8,$C30&lt;&gt;""),INDEX(DR_VAL,MIN(2,4),MATCH($C30,DR_KAT,0))*$D30*IF($E30="",12,$E30),0),0)</f>
        <v>0</v>
      </c>
      <c r="H30" s="8">
        <f>IFERROR(IF(AND(3&lt;=$H$8,$C30&lt;&gt;""),INDEX(DR_VAL,MIN(3,4),MATCH($C30,DR_KAT,0))*$D30*IF($E30="",12,$E30),0),0)</f>
        <v>0</v>
      </c>
      <c r="I30" s="8">
        <f>IFERROR(IF(AND(4&lt;=$H$8,$C30&lt;&gt;""),INDEX(DR_VAL,MIN(4,4),MATCH($C30,DR_KAT,0))*$D30*IF($E30="",12,$E30),0),0)</f>
        <v>0</v>
      </c>
      <c r="J30" s="8">
        <f>IFERROR(IF(AND(5&lt;=$H$8,$C30&lt;&gt;""),INDEX(DR_VAL,MIN(5,4),MATCH($C30,DR_KAT,0))*$D30*IF($E30="",12,$E30),0),0)</f>
        <v>0</v>
      </c>
      <c r="K30" s="8">
        <f>IFERROR(IF(AND(6&lt;=$H$8,$C30&lt;&gt;""),INDEX(DR_VAL,MIN(6,4),MATCH($C30,DR_KAT,0))*$D30*IF($E30="",12,$E30),0),0)</f>
        <v>0</v>
      </c>
      <c r="L30" s="8">
        <f t="shared" si="7"/>
        <v>0</v>
      </c>
    </row>
    <row r="31" spans="2:12" ht="14.25" customHeight="1" x14ac:dyDescent="0.3">
      <c r="B31" s="16" t="s">
        <v>26</v>
      </c>
      <c r="F31" s="60">
        <f t="shared" ref="F31:K31" si="8">SUM(F18:F25)+SUM(F27:F30)</f>
        <v>0</v>
      </c>
      <c r="G31" s="60">
        <f t="shared" si="8"/>
        <v>0</v>
      </c>
      <c r="H31" s="60">
        <f t="shared" si="8"/>
        <v>0</v>
      </c>
      <c r="I31" s="60">
        <f t="shared" si="8"/>
        <v>0</v>
      </c>
      <c r="J31" s="60">
        <f t="shared" si="8"/>
        <v>0</v>
      </c>
      <c r="K31" s="60">
        <f t="shared" si="8"/>
        <v>0</v>
      </c>
      <c r="L31" s="60">
        <f t="shared" si="7"/>
        <v>0</v>
      </c>
    </row>
    <row r="32" spans="2:12" ht="14.25" customHeight="1" x14ac:dyDescent="0.3">
      <c r="B32" s="1" t="s">
        <v>27</v>
      </c>
      <c r="D32" s="61">
        <f>LKP</f>
        <v>0.59859999999999991</v>
      </c>
      <c r="F32" s="8">
        <f t="shared" ref="F32:K32" si="9">F31*LKP</f>
        <v>0</v>
      </c>
      <c r="G32" s="8">
        <f t="shared" si="9"/>
        <v>0</v>
      </c>
      <c r="H32" s="8">
        <f t="shared" si="9"/>
        <v>0</v>
      </c>
      <c r="I32" s="8">
        <f t="shared" si="9"/>
        <v>0</v>
      </c>
      <c r="J32" s="8">
        <f t="shared" si="9"/>
        <v>0</v>
      </c>
      <c r="K32" s="8">
        <f t="shared" si="9"/>
        <v>0</v>
      </c>
      <c r="L32" s="8">
        <f t="shared" si="7"/>
        <v>0</v>
      </c>
    </row>
    <row r="33" spans="2:12" ht="14.25" customHeight="1" x14ac:dyDescent="0.3">
      <c r="B33" s="62" t="s">
        <v>28</v>
      </c>
      <c r="F33" s="63">
        <f t="shared" ref="F33:K33" si="10">F31+F32</f>
        <v>0</v>
      </c>
      <c r="G33" s="63">
        <f t="shared" si="10"/>
        <v>0</v>
      </c>
      <c r="H33" s="63">
        <f t="shared" si="10"/>
        <v>0</v>
      </c>
      <c r="I33" s="63">
        <f t="shared" si="10"/>
        <v>0</v>
      </c>
      <c r="J33" s="63">
        <f t="shared" si="10"/>
        <v>0</v>
      </c>
      <c r="K33" s="63">
        <f t="shared" si="10"/>
        <v>0</v>
      </c>
      <c r="L33" s="63">
        <f t="shared" si="7"/>
        <v>0</v>
      </c>
    </row>
    <row r="35" spans="2:12" ht="19.5" customHeight="1" x14ac:dyDescent="0.3">
      <c r="B35" s="83" t="s">
        <v>29</v>
      </c>
      <c r="C35" s="84"/>
      <c r="D35" s="84"/>
      <c r="E35" s="84"/>
      <c r="F35" s="84"/>
      <c r="G35" s="84"/>
      <c r="H35" s="84"/>
      <c r="I35" s="84"/>
      <c r="J35" s="84"/>
      <c r="K35" s="84"/>
      <c r="L35" s="84"/>
    </row>
    <row r="36" spans="2:12" ht="14.25" customHeight="1" x14ac:dyDescent="0.3">
      <c r="B36" s="85" t="s">
        <v>30</v>
      </c>
      <c r="C36" s="84"/>
      <c r="D36" s="84"/>
      <c r="E36" s="84"/>
      <c r="F36" s="84"/>
      <c r="G36" s="84"/>
      <c r="H36" s="84"/>
      <c r="I36" s="84"/>
      <c r="J36" s="84"/>
      <c r="K36" s="84"/>
      <c r="L36" s="84"/>
    </row>
    <row r="37" spans="2:12" ht="14.25" customHeight="1" x14ac:dyDescent="0.3">
      <c r="B37" s="20" t="s">
        <v>31</v>
      </c>
      <c r="F37" s="64"/>
      <c r="G37" s="64"/>
      <c r="H37" s="64"/>
      <c r="I37" s="64"/>
      <c r="J37" s="64"/>
      <c r="K37" s="64"/>
      <c r="L37" s="8">
        <f t="shared" ref="L37:L45" si="11">SUM(F37:K37)</f>
        <v>0</v>
      </c>
    </row>
    <row r="38" spans="2:12" ht="14.25" customHeight="1" x14ac:dyDescent="0.3">
      <c r="B38" s="20" t="s">
        <v>32</v>
      </c>
      <c r="F38" s="64"/>
      <c r="G38" s="64"/>
      <c r="H38" s="64"/>
      <c r="I38" s="64"/>
      <c r="J38" s="64"/>
      <c r="K38" s="64"/>
      <c r="L38" s="8">
        <f t="shared" si="11"/>
        <v>0</v>
      </c>
    </row>
    <row r="39" spans="2:12" ht="14.25" customHeight="1" x14ac:dyDescent="0.3">
      <c r="B39" s="20" t="s">
        <v>33</v>
      </c>
      <c r="F39" s="64"/>
      <c r="G39" s="64"/>
      <c r="H39" s="64"/>
      <c r="I39" s="64"/>
      <c r="J39" s="64"/>
      <c r="K39" s="64"/>
      <c r="L39" s="8">
        <f t="shared" si="11"/>
        <v>0</v>
      </c>
    </row>
    <row r="40" spans="2:12" ht="14.25" customHeight="1" x14ac:dyDescent="0.3">
      <c r="B40" s="20" t="s">
        <v>34</v>
      </c>
      <c r="F40" s="64"/>
      <c r="G40" s="64"/>
      <c r="H40" s="64"/>
      <c r="I40" s="64"/>
      <c r="J40" s="64"/>
      <c r="K40" s="64"/>
      <c r="L40" s="8">
        <f t="shared" si="11"/>
        <v>0</v>
      </c>
    </row>
    <row r="41" spans="2:12" ht="14.25" customHeight="1" x14ac:dyDescent="0.3">
      <c r="B41" s="20" t="s">
        <v>35</v>
      </c>
      <c r="F41" s="64"/>
      <c r="G41" s="64"/>
      <c r="H41" s="64"/>
      <c r="I41" s="64"/>
      <c r="J41" s="64"/>
      <c r="K41" s="64"/>
      <c r="L41" s="8">
        <f t="shared" si="11"/>
        <v>0</v>
      </c>
    </row>
    <row r="42" spans="2:12" ht="14.25" customHeight="1" x14ac:dyDescent="0.3">
      <c r="B42" s="20" t="s">
        <v>36</v>
      </c>
      <c r="F42" s="64"/>
      <c r="G42" s="64"/>
      <c r="H42" s="64"/>
      <c r="I42" s="64"/>
      <c r="J42" s="64"/>
      <c r="K42" s="64"/>
      <c r="L42" s="8">
        <f t="shared" si="11"/>
        <v>0</v>
      </c>
    </row>
    <row r="43" spans="2:12" ht="14.25" customHeight="1" x14ac:dyDescent="0.3">
      <c r="B43" s="20" t="s">
        <v>37</v>
      </c>
      <c r="F43" s="64"/>
      <c r="G43" s="64"/>
      <c r="H43" s="64"/>
      <c r="I43" s="64"/>
      <c r="J43" s="64"/>
      <c r="K43" s="64"/>
      <c r="L43" s="8">
        <f t="shared" si="11"/>
        <v>0</v>
      </c>
    </row>
    <row r="44" spans="2:12" ht="14.25" customHeight="1" x14ac:dyDescent="0.3">
      <c r="B44" s="20" t="s">
        <v>38</v>
      </c>
      <c r="F44" s="64"/>
      <c r="G44" s="64"/>
      <c r="H44" s="64"/>
      <c r="I44" s="64"/>
      <c r="J44" s="64"/>
      <c r="K44" s="64"/>
      <c r="L44" s="8">
        <f t="shared" si="11"/>
        <v>0</v>
      </c>
    </row>
    <row r="45" spans="2:12" ht="14.25" customHeight="1" x14ac:dyDescent="0.3">
      <c r="B45" s="16" t="s">
        <v>39</v>
      </c>
      <c r="F45" s="60">
        <f t="shared" ref="F45:K45" si="12">SUM(F37:F44)</f>
        <v>0</v>
      </c>
      <c r="G45" s="60">
        <f t="shared" si="12"/>
        <v>0</v>
      </c>
      <c r="H45" s="60">
        <f t="shared" si="12"/>
        <v>0</v>
      </c>
      <c r="I45" s="60">
        <f t="shared" si="12"/>
        <v>0</v>
      </c>
      <c r="J45" s="60">
        <f t="shared" si="12"/>
        <v>0</v>
      </c>
      <c r="K45" s="60">
        <f t="shared" si="12"/>
        <v>0</v>
      </c>
      <c r="L45" s="60">
        <f t="shared" si="11"/>
        <v>0</v>
      </c>
    </row>
    <row r="46" spans="2:12" ht="14.25" customHeight="1" x14ac:dyDescent="0.3">
      <c r="B46" s="85" t="s">
        <v>40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</row>
    <row r="47" spans="2:12" ht="14.25" customHeight="1" x14ac:dyDescent="0.3">
      <c r="B47" s="20" t="s">
        <v>41</v>
      </c>
      <c r="F47" s="64"/>
      <c r="G47" s="64"/>
      <c r="H47" s="64"/>
      <c r="I47" s="64"/>
      <c r="J47" s="64"/>
      <c r="K47" s="64"/>
      <c r="L47" s="8">
        <f t="shared" ref="L47:L53" si="13">SUM(F47:K47)</f>
        <v>0</v>
      </c>
    </row>
    <row r="48" spans="2:12" ht="14.25" customHeight="1" x14ac:dyDescent="0.3">
      <c r="B48" s="20" t="s">
        <v>42</v>
      </c>
      <c r="F48" s="64"/>
      <c r="G48" s="64"/>
      <c r="H48" s="64"/>
      <c r="I48" s="64"/>
      <c r="J48" s="64"/>
      <c r="K48" s="64"/>
      <c r="L48" s="8">
        <f t="shared" si="13"/>
        <v>0</v>
      </c>
    </row>
    <row r="49" spans="2:12" ht="14.25" customHeight="1" x14ac:dyDescent="0.3">
      <c r="B49" s="20" t="s">
        <v>43</v>
      </c>
      <c r="F49" s="64"/>
      <c r="G49" s="64"/>
      <c r="H49" s="64"/>
      <c r="I49" s="64"/>
      <c r="J49" s="64"/>
      <c r="K49" s="64"/>
      <c r="L49" s="8">
        <f t="shared" si="13"/>
        <v>0</v>
      </c>
    </row>
    <row r="50" spans="2:12" ht="14.25" customHeight="1" x14ac:dyDescent="0.3">
      <c r="B50" s="20" t="s">
        <v>44</v>
      </c>
      <c r="F50" s="64"/>
      <c r="G50" s="64"/>
      <c r="H50" s="64"/>
      <c r="I50" s="64"/>
      <c r="J50" s="64"/>
      <c r="K50" s="64"/>
      <c r="L50" s="8">
        <f t="shared" si="13"/>
        <v>0</v>
      </c>
    </row>
    <row r="51" spans="2:12" ht="14.25" customHeight="1" x14ac:dyDescent="0.3">
      <c r="B51" s="20" t="s">
        <v>45</v>
      </c>
      <c r="F51" s="64"/>
      <c r="G51" s="64"/>
      <c r="H51" s="64"/>
      <c r="I51" s="64"/>
      <c r="J51" s="64"/>
      <c r="K51" s="64"/>
      <c r="L51" s="8">
        <f t="shared" si="13"/>
        <v>0</v>
      </c>
    </row>
    <row r="52" spans="2:12" ht="14.25" customHeight="1" x14ac:dyDescent="0.3">
      <c r="B52" s="20" t="s">
        <v>46</v>
      </c>
      <c r="F52" s="64"/>
      <c r="G52" s="64"/>
      <c r="H52" s="64"/>
      <c r="I52" s="64"/>
      <c r="J52" s="64"/>
      <c r="K52" s="64"/>
      <c r="L52" s="8">
        <f t="shared" si="13"/>
        <v>0</v>
      </c>
    </row>
    <row r="53" spans="2:12" ht="14.25" customHeight="1" x14ac:dyDescent="0.3">
      <c r="B53" s="16" t="s">
        <v>47</v>
      </c>
      <c r="F53" s="60">
        <f t="shared" ref="F53:K53" si="14">SUM(F47:F52)</f>
        <v>0</v>
      </c>
      <c r="G53" s="60">
        <f t="shared" si="14"/>
        <v>0</v>
      </c>
      <c r="H53" s="60">
        <f t="shared" si="14"/>
        <v>0</v>
      </c>
      <c r="I53" s="60">
        <f t="shared" si="14"/>
        <v>0</v>
      </c>
      <c r="J53" s="60">
        <f t="shared" si="14"/>
        <v>0</v>
      </c>
      <c r="K53" s="60">
        <f t="shared" si="14"/>
        <v>0</v>
      </c>
      <c r="L53" s="60">
        <f t="shared" si="13"/>
        <v>0</v>
      </c>
    </row>
    <row r="54" spans="2:12" ht="14.25" customHeight="1" x14ac:dyDescent="0.3">
      <c r="B54" s="85" t="s">
        <v>48</v>
      </c>
      <c r="C54" s="84"/>
      <c r="D54" s="84"/>
      <c r="E54" s="84"/>
      <c r="F54" s="84"/>
      <c r="G54" s="84"/>
      <c r="H54" s="84"/>
      <c r="I54" s="84"/>
      <c r="J54" s="84"/>
      <c r="K54" s="84"/>
      <c r="L54" s="84"/>
    </row>
    <row r="55" spans="2:12" ht="14.25" customHeight="1" x14ac:dyDescent="0.3">
      <c r="B55" s="16" t="s">
        <v>49</v>
      </c>
      <c r="C55" s="86" t="s">
        <v>50</v>
      </c>
      <c r="D55" s="87"/>
      <c r="E55" s="88"/>
      <c r="G55" s="96" t="str">
        <f>IF($C$55="Transferering","→ ingår EJ i INDI-underlaget","→ ingår i INDI-underlaget")</f>
        <v>→ ingår i INDI-underlaget</v>
      </c>
      <c r="H55" s="84"/>
      <c r="I55" s="84"/>
      <c r="J55" s="84"/>
      <c r="K55" s="84"/>
      <c r="L55" s="84"/>
    </row>
    <row r="56" spans="2:12" ht="14.25" customHeight="1" x14ac:dyDescent="0.3">
      <c r="B56" s="20"/>
      <c r="C56" s="58"/>
      <c r="D56" s="37"/>
      <c r="E56" s="38">
        <v>12</v>
      </c>
      <c r="F56" s="8">
        <f>IF(1&lt;=$H$8,IF($H$12=0,$C56,MIN($C56,$H$12))*IF($E56="",12,$E56)*$D56*(1+SAL_IDX)^0,0)</f>
        <v>0</v>
      </c>
      <c r="G56" s="8">
        <f>IF(2&lt;=$H$8,IF($H$12=0,$C56,MIN($C56,$H$12))*IF($E56="",12,$E56)*$D56*(1+SAL_IDX)^1,0)</f>
        <v>0</v>
      </c>
      <c r="H56" s="8">
        <f>IF(3&lt;=$H$8,IF($H$12=0,$C56,MIN($C56,$H$12))*IF($E56="",12,$E56)*$D56*(1+SAL_IDX)^2,0)</f>
        <v>0</v>
      </c>
      <c r="I56" s="8">
        <f>IF(4&lt;=$H$8,IF($H$12=0,$C56,MIN($C56,$H$12))*IF($E56="",12,$E56)*$D56*(1+SAL_IDX)^3,0)</f>
        <v>0</v>
      </c>
      <c r="J56" s="8">
        <f>IF(5&lt;=$H$8,IF($H$12=0,$C56,MIN($C56,$H$12))*IF($E56="",12,$E56)*$D56*(1+SAL_IDX)^4,0)</f>
        <v>0</v>
      </c>
      <c r="K56" s="8">
        <f>IF(6&lt;=$H$8,IF($H$12=0,$C56,MIN($C56,$H$12))*IF($E56="",12,$E56)*$D56*(1+SAL_IDX)^5,0)</f>
        <v>0</v>
      </c>
      <c r="L56" s="8">
        <f t="shared" ref="L56:L61" si="15">SUM(F56:K56)</f>
        <v>0</v>
      </c>
    </row>
    <row r="57" spans="2:12" ht="14.25" customHeight="1" x14ac:dyDescent="0.3">
      <c r="B57" s="20"/>
      <c r="C57" s="58"/>
      <c r="D57" s="37"/>
      <c r="E57" s="38">
        <v>12</v>
      </c>
      <c r="F57" s="8">
        <f>IF(1&lt;=$H$8,IF($H$12=0,$C57,MIN($C57,$H$12))*IF($E57="",12,$E57)*$D57*(1+SAL_IDX)^0,0)</f>
        <v>0</v>
      </c>
      <c r="G57" s="8">
        <f>IF(2&lt;=$H$8,IF($H$12=0,$C57,MIN($C57,$H$12))*IF($E57="",12,$E57)*$D57*(1+SAL_IDX)^1,0)</f>
        <v>0</v>
      </c>
      <c r="H57" s="8">
        <f>IF(3&lt;=$H$8,IF($H$12=0,$C57,MIN($C57,$H$12))*IF($E57="",12,$E57)*$D57*(1+SAL_IDX)^2,0)</f>
        <v>0</v>
      </c>
      <c r="I57" s="8">
        <f>IF(4&lt;=$H$8,IF($H$12=0,$C57,MIN($C57,$H$12))*IF($E57="",12,$E57)*$D57*(1+SAL_IDX)^3,0)</f>
        <v>0</v>
      </c>
      <c r="J57" s="8">
        <f>IF(5&lt;=$H$8,IF($H$12=0,$C57,MIN($C57,$H$12))*IF($E57="",12,$E57)*$D57*(1+SAL_IDX)^4,0)</f>
        <v>0</v>
      </c>
      <c r="K57" s="8">
        <f>IF(6&lt;=$H$8,IF($H$12=0,$C57,MIN($C57,$H$12))*IF($E57="",12,$E57)*$D57*(1+SAL_IDX)^5,0)</f>
        <v>0</v>
      </c>
      <c r="L57" s="8">
        <f t="shared" si="15"/>
        <v>0</v>
      </c>
    </row>
    <row r="58" spans="2:12" ht="14.25" customHeight="1" x14ac:dyDescent="0.3">
      <c r="B58" s="20"/>
      <c r="C58" s="58"/>
      <c r="D58" s="37"/>
      <c r="E58" s="38">
        <v>12</v>
      </c>
      <c r="F58" s="8">
        <f>IF(1&lt;=$H$8,IF($H$12=0,$C58,MIN($C58,$H$12))*IF($E58="",12,$E58)*$D58*(1+SAL_IDX)^0,0)</f>
        <v>0</v>
      </c>
      <c r="G58" s="8">
        <f>IF(2&lt;=$H$8,IF($H$12=0,$C58,MIN($C58,$H$12))*IF($E58="",12,$E58)*$D58*(1+SAL_IDX)^1,0)</f>
        <v>0</v>
      </c>
      <c r="H58" s="8">
        <f>IF(3&lt;=$H$8,IF($H$12=0,$C58,MIN($C58,$H$12))*IF($E58="",12,$E58)*$D58*(1+SAL_IDX)^2,0)</f>
        <v>0</v>
      </c>
      <c r="I58" s="8">
        <f>IF(4&lt;=$H$8,IF($H$12=0,$C58,MIN($C58,$H$12))*IF($E58="",12,$E58)*$D58*(1+SAL_IDX)^3,0)</f>
        <v>0</v>
      </c>
      <c r="J58" s="8">
        <f>IF(5&lt;=$H$8,IF($H$12=0,$C58,MIN($C58,$H$12))*IF($E58="",12,$E58)*$D58*(1+SAL_IDX)^4,0)</f>
        <v>0</v>
      </c>
      <c r="K58" s="8">
        <f>IF(6&lt;=$H$8,IF($H$12=0,$C58,MIN($C58,$H$12))*IF($E58="",12,$E58)*$D58*(1+SAL_IDX)^5,0)</f>
        <v>0</v>
      </c>
      <c r="L58" s="8">
        <f t="shared" si="15"/>
        <v>0</v>
      </c>
    </row>
    <row r="59" spans="2:12" ht="14.25" customHeight="1" x14ac:dyDescent="0.3">
      <c r="B59" s="20"/>
      <c r="C59" s="58"/>
      <c r="D59" s="37"/>
      <c r="E59" s="38">
        <v>12</v>
      </c>
      <c r="F59" s="8">
        <f>IF(1&lt;=$H$8,IF($H$12=0,$C59,MIN($C59,$H$12))*IF($E59="",12,$E59)*$D59*(1+SAL_IDX)^0,0)</f>
        <v>0</v>
      </c>
      <c r="G59" s="8">
        <f>IF(2&lt;=$H$8,IF($H$12=0,$C59,MIN($C59,$H$12))*IF($E59="",12,$E59)*$D59*(1+SAL_IDX)^1,0)</f>
        <v>0</v>
      </c>
      <c r="H59" s="8">
        <f>IF(3&lt;=$H$8,IF($H$12=0,$C59,MIN($C59,$H$12))*IF($E59="",12,$E59)*$D59*(1+SAL_IDX)^2,0)</f>
        <v>0</v>
      </c>
      <c r="I59" s="8">
        <f>IF(4&lt;=$H$8,IF($H$12=0,$C59,MIN($C59,$H$12))*IF($E59="",12,$E59)*$D59*(1+SAL_IDX)^3,0)</f>
        <v>0</v>
      </c>
      <c r="J59" s="8">
        <f>IF(5&lt;=$H$8,IF($H$12=0,$C59,MIN($C59,$H$12))*IF($E59="",12,$E59)*$D59*(1+SAL_IDX)^4,0)</f>
        <v>0</v>
      </c>
      <c r="K59" s="8">
        <f>IF(6&lt;=$H$8,IF($H$12=0,$C59,MIN($C59,$H$12))*IF($E59="",12,$E59)*$D59*(1+SAL_IDX)^5,0)</f>
        <v>0</v>
      </c>
      <c r="L59" s="8">
        <f t="shared" si="15"/>
        <v>0</v>
      </c>
    </row>
    <row r="60" spans="2:12" ht="14.25" customHeight="1" x14ac:dyDescent="0.3">
      <c r="B60" s="1" t="s">
        <v>51</v>
      </c>
      <c r="F60" s="8">
        <f t="shared" ref="F60:K60" si="16">SUM(F56:F59)</f>
        <v>0</v>
      </c>
      <c r="G60" s="8">
        <f t="shared" si="16"/>
        <v>0</v>
      </c>
      <c r="H60" s="8">
        <f t="shared" si="16"/>
        <v>0</v>
      </c>
      <c r="I60" s="8">
        <f t="shared" si="16"/>
        <v>0</v>
      </c>
      <c r="J60" s="8">
        <f t="shared" si="16"/>
        <v>0</v>
      </c>
      <c r="K60" s="8">
        <f t="shared" si="16"/>
        <v>0</v>
      </c>
      <c r="L60" s="8">
        <f t="shared" si="15"/>
        <v>0</v>
      </c>
    </row>
    <row r="61" spans="2:12" ht="14.25" customHeight="1" x14ac:dyDescent="0.3">
      <c r="B61" s="16" t="s">
        <v>52</v>
      </c>
      <c r="D61" s="61">
        <f>LKP_EXT</f>
        <v>0.47499999999999998</v>
      </c>
      <c r="F61" s="60">
        <f t="shared" ref="F61:K61" si="17">F60*(1+LKP_EXT)</f>
        <v>0</v>
      </c>
      <c r="G61" s="60">
        <f t="shared" si="17"/>
        <v>0</v>
      </c>
      <c r="H61" s="60">
        <f t="shared" si="17"/>
        <v>0</v>
      </c>
      <c r="I61" s="60">
        <f t="shared" si="17"/>
        <v>0</v>
      </c>
      <c r="J61" s="60">
        <f t="shared" si="17"/>
        <v>0</v>
      </c>
      <c r="K61" s="60">
        <f t="shared" si="17"/>
        <v>0</v>
      </c>
      <c r="L61" s="60">
        <f t="shared" si="15"/>
        <v>0</v>
      </c>
    </row>
    <row r="63" spans="2:12" ht="19.5" customHeight="1" x14ac:dyDescent="0.3">
      <c r="B63" s="83" t="s">
        <v>53</v>
      </c>
      <c r="C63" s="84"/>
      <c r="D63" s="84"/>
      <c r="E63" s="84"/>
      <c r="F63" s="84"/>
      <c r="G63" s="84"/>
      <c r="H63" s="84"/>
      <c r="I63" s="84"/>
      <c r="J63" s="84"/>
      <c r="K63" s="84"/>
      <c r="L63" s="84"/>
    </row>
    <row r="64" spans="2:12" ht="14.25" customHeight="1" x14ac:dyDescent="0.3">
      <c r="B64" s="1" t="s">
        <v>54</v>
      </c>
      <c r="F64" s="8">
        <f t="shared" ref="F64:K64" si="18">F33+F45+IF($C$55="Transferering",0,F61)</f>
        <v>0</v>
      </c>
      <c r="G64" s="8">
        <f t="shared" si="18"/>
        <v>0</v>
      </c>
      <c r="H64" s="8">
        <f t="shared" si="18"/>
        <v>0</v>
      </c>
      <c r="I64" s="8">
        <f t="shared" si="18"/>
        <v>0</v>
      </c>
      <c r="J64" s="8">
        <f t="shared" si="18"/>
        <v>0</v>
      </c>
      <c r="K64" s="8">
        <f t="shared" si="18"/>
        <v>0</v>
      </c>
      <c r="L64" s="8">
        <f>SUM(F64:K64)</f>
        <v>0</v>
      </c>
    </row>
    <row r="65" spans="2:12" ht="14.25" customHeight="1" x14ac:dyDescent="0.3">
      <c r="B65" s="16" t="s">
        <v>55</v>
      </c>
      <c r="D65" s="61">
        <f>INDI_KI</f>
        <v>0.28989999999999999</v>
      </c>
      <c r="F65" s="60">
        <f t="shared" ref="F65:K65" si="19">F64*INDI_KI</f>
        <v>0</v>
      </c>
      <c r="G65" s="60">
        <f t="shared" si="19"/>
        <v>0</v>
      </c>
      <c r="H65" s="60">
        <f t="shared" si="19"/>
        <v>0</v>
      </c>
      <c r="I65" s="60">
        <f t="shared" si="19"/>
        <v>0</v>
      </c>
      <c r="J65" s="60">
        <f t="shared" si="19"/>
        <v>0</v>
      </c>
      <c r="K65" s="60">
        <f t="shared" si="19"/>
        <v>0</v>
      </c>
      <c r="L65" s="60">
        <f>SUM(F65:K65)</f>
        <v>0</v>
      </c>
    </row>
    <row r="67" spans="2:12" ht="21.75" customHeight="1" x14ac:dyDescent="0.3">
      <c r="B67" s="65" t="s">
        <v>56</v>
      </c>
      <c r="C67" s="66"/>
      <c r="D67" s="66"/>
      <c r="E67" s="66"/>
      <c r="F67" s="67">
        <f t="shared" ref="F67:K67" si="20">F33+F45+F53+F61+F65</f>
        <v>0</v>
      </c>
      <c r="G67" s="67">
        <f t="shared" si="20"/>
        <v>0</v>
      </c>
      <c r="H67" s="67">
        <f t="shared" si="20"/>
        <v>0</v>
      </c>
      <c r="I67" s="67">
        <f t="shared" si="20"/>
        <v>0</v>
      </c>
      <c r="J67" s="67">
        <f t="shared" si="20"/>
        <v>0</v>
      </c>
      <c r="K67" s="67">
        <f t="shared" si="20"/>
        <v>0</v>
      </c>
      <c r="L67" s="67">
        <f>SUM(F67:K67)</f>
        <v>0</v>
      </c>
    </row>
    <row r="69" spans="2:12" ht="19.5" customHeight="1" x14ac:dyDescent="0.3">
      <c r="B69" s="83" t="s">
        <v>57</v>
      </c>
      <c r="C69" s="84"/>
      <c r="D69" s="84"/>
      <c r="E69" s="84"/>
      <c r="F69" s="84"/>
      <c r="G69" s="84"/>
      <c r="H69" s="84"/>
      <c r="I69" s="84"/>
      <c r="J69" s="84"/>
      <c r="K69" s="84"/>
      <c r="L69" s="84"/>
    </row>
    <row r="70" spans="2:12" ht="14.25" customHeight="1" x14ac:dyDescent="0.3">
      <c r="B70" s="1" t="s">
        <v>58</v>
      </c>
      <c r="F70" s="8">
        <f t="shared" ref="F70:K70" si="21">IF($H$11="Direkta totalt",(F33+F45+F53+F61-F51),F64)*$C$12</f>
        <v>0</v>
      </c>
      <c r="G70" s="8">
        <f t="shared" si="21"/>
        <v>0</v>
      </c>
      <c r="H70" s="8">
        <f t="shared" si="21"/>
        <v>0</v>
      </c>
      <c r="I70" s="8">
        <f t="shared" si="21"/>
        <v>0</v>
      </c>
      <c r="J70" s="8">
        <f t="shared" si="21"/>
        <v>0</v>
      </c>
      <c r="K70" s="8">
        <f t="shared" si="21"/>
        <v>0</v>
      </c>
      <c r="L70" s="8">
        <f>SUM(F70:K70)</f>
        <v>0</v>
      </c>
    </row>
    <row r="71" spans="2:12" ht="14.25" customHeight="1" x14ac:dyDescent="0.3">
      <c r="B71" s="68" t="s">
        <v>59</v>
      </c>
      <c r="F71" s="69">
        <f t="shared" ref="F71:K71" si="22">F33+F45+F53+F61+F70</f>
        <v>0</v>
      </c>
      <c r="G71" s="69">
        <f t="shared" si="22"/>
        <v>0</v>
      </c>
      <c r="H71" s="69">
        <f t="shared" si="22"/>
        <v>0</v>
      </c>
      <c r="I71" s="69">
        <f t="shared" si="22"/>
        <v>0</v>
      </c>
      <c r="J71" s="69">
        <f t="shared" si="22"/>
        <v>0</v>
      </c>
      <c r="K71" s="69">
        <f t="shared" si="22"/>
        <v>0</v>
      </c>
      <c r="L71" s="69">
        <f>SUM(F71:K71)</f>
        <v>0</v>
      </c>
    </row>
    <row r="72" spans="2:12" ht="14.25" customHeight="1" x14ac:dyDescent="0.3">
      <c r="B72" s="16" t="s">
        <v>60</v>
      </c>
      <c r="F72" s="60">
        <f t="shared" ref="F72:K72" si="23">F67-F71</f>
        <v>0</v>
      </c>
      <c r="G72" s="60">
        <f t="shared" si="23"/>
        <v>0</v>
      </c>
      <c r="H72" s="60">
        <f t="shared" si="23"/>
        <v>0</v>
      </c>
      <c r="I72" s="60">
        <f t="shared" si="23"/>
        <v>0</v>
      </c>
      <c r="J72" s="60">
        <f t="shared" si="23"/>
        <v>0</v>
      </c>
      <c r="K72" s="60">
        <f t="shared" si="23"/>
        <v>0</v>
      </c>
      <c r="L72" s="60">
        <f>SUM(F72:K72)</f>
        <v>0</v>
      </c>
    </row>
    <row r="74" spans="2:12" ht="19.5" customHeight="1" x14ac:dyDescent="0.3">
      <c r="B74" s="83" t="s">
        <v>61</v>
      </c>
      <c r="C74" s="84"/>
      <c r="D74" s="84"/>
      <c r="E74" s="84"/>
      <c r="F74" s="84"/>
      <c r="G74" s="84"/>
      <c r="H74" s="84"/>
      <c r="I74" s="84"/>
      <c r="J74" s="84"/>
      <c r="K74" s="84"/>
      <c r="L74" s="84"/>
    </row>
    <row r="75" spans="2:12" ht="14.25" customHeight="1" x14ac:dyDescent="0.3">
      <c r="B75" s="16" t="s">
        <v>62</v>
      </c>
      <c r="F75" s="64"/>
      <c r="G75" s="64"/>
      <c r="H75" s="64"/>
      <c r="I75" s="64"/>
      <c r="J75" s="64"/>
      <c r="K75" s="64"/>
      <c r="L75" s="60">
        <f>SUM(F75:K75)</f>
        <v>0</v>
      </c>
    </row>
    <row r="76" spans="2:12" ht="14.25" customHeight="1" x14ac:dyDescent="0.3">
      <c r="B76" s="16" t="s">
        <v>63</v>
      </c>
      <c r="F76" s="60" t="str">
        <f t="shared" ref="F76:L76" si="24">IF($L$75=0,"",F75-F71)</f>
        <v/>
      </c>
      <c r="G76" s="60" t="str">
        <f t="shared" si="24"/>
        <v/>
      </c>
      <c r="H76" s="60" t="str">
        <f t="shared" si="24"/>
        <v/>
      </c>
      <c r="I76" s="60" t="str">
        <f t="shared" si="24"/>
        <v/>
      </c>
      <c r="J76" s="60" t="str">
        <f t="shared" si="24"/>
        <v/>
      </c>
      <c r="K76" s="60" t="str">
        <f t="shared" si="24"/>
        <v/>
      </c>
      <c r="L76" s="60" t="str">
        <f t="shared" si="24"/>
        <v/>
      </c>
    </row>
    <row r="78" spans="2:12" ht="14.25" customHeight="1" x14ac:dyDescent="0.3">
      <c r="B78" s="94" t="s">
        <v>64</v>
      </c>
      <c r="C78" s="84"/>
      <c r="D78" s="84"/>
      <c r="E78" s="84"/>
      <c r="F78" s="84"/>
      <c r="G78" s="84"/>
      <c r="H78" s="84"/>
      <c r="I78" s="84"/>
      <c r="J78" s="84"/>
      <c r="K78" s="84"/>
      <c r="L78" s="84"/>
    </row>
  </sheetData>
  <sheetProtection sheet="1" formatCells="0" formatColumns="0" formatRows="0" insertHyperlinks="0" sort="0" autoFilter="0"/>
  <mergeCells count="23">
    <mergeCell ref="B1:L1"/>
    <mergeCell ref="C14:L14"/>
    <mergeCell ref="C5:L5"/>
    <mergeCell ref="H11:L11"/>
    <mergeCell ref="B78:L78"/>
    <mergeCell ref="B69:L69"/>
    <mergeCell ref="B10:L10"/>
    <mergeCell ref="B74:L74"/>
    <mergeCell ref="B36:L36"/>
    <mergeCell ref="B63:L63"/>
    <mergeCell ref="B2:L2"/>
    <mergeCell ref="G55:L55"/>
    <mergeCell ref="C6:L6"/>
    <mergeCell ref="C7:E7"/>
    <mergeCell ref="B17:L17"/>
    <mergeCell ref="B35:L35"/>
    <mergeCell ref="B4:L4"/>
    <mergeCell ref="B26:L26"/>
    <mergeCell ref="C55:E55"/>
    <mergeCell ref="B54:L54"/>
    <mergeCell ref="B46:L46"/>
    <mergeCell ref="C11:E11"/>
    <mergeCell ref="C8:E8"/>
  </mergeCells>
  <conditionalFormatting sqref="F18:L25 F27:L30 F37:L44 F47:L52 F56:L59 F75:L75">
    <cfRule type="expression" dxfId="27" priority="5">
      <formula>F$16=""</formula>
    </cfRule>
  </conditionalFormatting>
  <conditionalFormatting sqref="F72:L72">
    <cfRule type="cellIs" dxfId="26" priority="2" operator="greaterThan">
      <formula>0.5</formula>
    </cfRule>
  </conditionalFormatting>
  <conditionalFormatting sqref="F76:L76">
    <cfRule type="cellIs" dxfId="25" priority="3" operator="lessThan">
      <formula>-0.5</formula>
    </cfRule>
    <cfRule type="cellIs" dxfId="24" priority="4" operator="greaterThan">
      <formula>0.5</formula>
    </cfRule>
  </conditionalFormatting>
  <dataValidations count="4">
    <dataValidation type="list" allowBlank="1" sqref="C7" xr:uid="{00000000-0002-0000-0700-000000000000}">
      <formula1>INST_LIST</formula1>
      <formula2>0</formula2>
    </dataValidation>
    <dataValidation type="list" allowBlank="1" sqref="C27:C30" xr:uid="{00000000-0002-0000-0700-000001000000}">
      <formula1>DR_KAT</formula1>
      <formula2>0</formula2>
    </dataValidation>
    <dataValidation type="list" sqref="C55" xr:uid="{00000000-0002-0000-0700-000002000000}">
      <formula1>"Konsultkostnad,Transferering"</formula1>
      <formula2>0</formula2>
    </dataValidation>
    <dataValidation type="whole" errorTitle="Ogiltigt antal år" error="Ange ett heltal mellan 1 och 6." sqref="H8" xr:uid="{00000000-0002-0000-0700-000003000000}">
      <formula1>1</formula1>
      <formula2>6</formula2>
    </dataValidation>
  </dataValidations>
  <pageMargins left="0.75" right="0.75" top="1" bottom="1" header="0.511811023622047" footer="0.511811023622047"/>
  <pageSetup fitToHeight="0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8</vt:i4>
      </vt:variant>
    </vt:vector>
  </HeadingPairs>
  <TitlesOfParts>
    <vt:vector size="24" baseType="lpstr">
      <vt:lpstr>Start</vt:lpstr>
      <vt:lpstr>Inställningar</vt:lpstr>
      <vt:lpstr>EXEMPEL (exkluderad)</vt:lpstr>
      <vt:lpstr>Forte</vt:lpstr>
      <vt:lpstr>VR</vt:lpstr>
      <vt:lpstr>Formas</vt:lpstr>
      <vt:lpstr>Vinnova</vt:lpstr>
      <vt:lpstr>Cancerfonden</vt:lpstr>
      <vt:lpstr>Hjärt-Lungfonden</vt:lpstr>
      <vt:lpstr>KAW</vt:lpstr>
      <vt:lpstr>ADSS</vt:lpstr>
      <vt:lpstr>Tandläkarsällskapet</vt:lpstr>
      <vt:lpstr>SOF</vt:lpstr>
      <vt:lpstr>ALF</vt:lpstr>
      <vt:lpstr>Eklund Foundation</vt:lpstr>
      <vt:lpstr>Övrig finansiär</vt:lpstr>
      <vt:lpstr>DR_KAT</vt:lpstr>
      <vt:lpstr>DR_VAL</vt:lpstr>
      <vt:lpstr>INDI_KI</vt:lpstr>
      <vt:lpstr>INST_LIST</vt:lpstr>
      <vt:lpstr>LKP</vt:lpstr>
      <vt:lpstr>LKP_EXT</vt:lpstr>
      <vt:lpstr>RULES</vt:lpstr>
      <vt:lpstr>SAL_IDX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Bengtsson</dc:creator>
  <cp:lastModifiedBy>Chris Bengtsson</cp:lastModifiedBy>
  <cp:revision>0</cp:revision>
  <dcterms:created xsi:type="dcterms:W3CDTF">2026-06-02T06:56:50Z</dcterms:created>
  <dcterms:modified xsi:type="dcterms:W3CDTF">2026-07-10T12:11:03Z</dcterms:modified>
  <dc:language>en-US</dc:language>
</cp:coreProperties>
</file>