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E7F73BE2-F97B-4474-871D-CEBD3CB99DF9}" xr6:coauthVersionLast="47" xr6:coauthVersionMax="47" xr10:uidLastSave="{00000000-0000-0000-0000-000000000000}"/>
  <bookViews>
    <workbookView xWindow="-120" yWindow="-120" windowWidth="29040" windowHeight="17520" tabRatio="731" xr2:uid="{00000000-000D-0000-FFFF-FFFF00000000}"/>
  </bookViews>
  <sheets>
    <sheet name="Instruction" sheetId="14" r:id="rId1"/>
    <sheet name="Documentation requirements" sheetId="25" r:id="rId2"/>
    <sheet name="Statistics" sheetId="15" r:id="rId3"/>
    <sheet name="Costs" sheetId="2" r:id="rId4"/>
    <sheet name="Cost distribution" sheetId="20" r:id="rId5"/>
    <sheet name="SUPPORTING DOCUMENT" sheetId="1" state="hidden" r:id="rId6"/>
    <sheet name="Cost calculation" sheetId="13" r:id="rId7"/>
    <sheet name="Cost calculation budget" sheetId="23" r:id="rId8"/>
    <sheet name="Compilation of vouchernumbers" sheetId="24" r:id="rId9"/>
    <sheet name="Kodning" sheetId="21" state="hidden" r:id="rId10"/>
  </sheets>
  <definedNames>
    <definedName name="_xlnm._FilterDatabase" localSheetId="5" hidden="1">'SUPPORTING DOCUMENT'!$A$1:$I$833</definedName>
    <definedName name="_xlnm.Print_Area" localSheetId="1">'Documentation requirements'!$A$1:$A$12</definedName>
    <definedName name="_xlnm.Print_Area" localSheetId="0">Instruction!$A$1:$B$24</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3" l="1"/>
  <c r="G17" i="20" l="1"/>
  <c r="F17" i="20"/>
  <c r="F501" i="1" l="1"/>
  <c r="F85" i="1"/>
  <c r="B34" i="23" l="1"/>
  <c r="F39" i="15" l="1"/>
  <c r="C20" i="15"/>
  <c r="C19" i="15"/>
  <c r="G39" i="15" l="1"/>
  <c r="E8" i="24"/>
  <c r="D8" i="24" s="1"/>
  <c r="E9" i="24"/>
  <c r="D9" i="24" s="1"/>
  <c r="E10" i="24"/>
  <c r="D10" i="24" s="1"/>
  <c r="E11" i="24"/>
  <c r="D11" i="24" s="1"/>
  <c r="E12" i="24"/>
  <c r="D12" i="24" s="1"/>
  <c r="E13" i="24"/>
  <c r="D13" i="24" s="1"/>
  <c r="E14" i="24"/>
  <c r="D14" i="24" s="1"/>
  <c r="E15" i="24"/>
  <c r="D15" i="24" s="1"/>
  <c r="E16" i="24"/>
  <c r="D16" i="24" s="1"/>
  <c r="E17" i="24"/>
  <c r="D17" i="24" s="1"/>
  <c r="E18" i="24"/>
  <c r="D18" i="24" s="1"/>
  <c r="E19" i="24"/>
  <c r="D19" i="24" s="1"/>
  <c r="E20" i="24"/>
  <c r="D20" i="24" s="1"/>
  <c r="E21" i="24"/>
  <c r="D21" i="24" s="1"/>
  <c r="E22" i="24"/>
  <c r="D22" i="24" s="1"/>
  <c r="E23" i="24"/>
  <c r="D23" i="24" s="1"/>
  <c r="E24" i="24"/>
  <c r="D24" i="24" s="1"/>
  <c r="E25" i="24"/>
  <c r="D25" i="24" s="1"/>
  <c r="E26" i="24"/>
  <c r="D26" i="24" s="1"/>
  <c r="E27" i="24"/>
  <c r="D27" i="24" s="1"/>
  <c r="E28" i="24"/>
  <c r="D28" i="24" s="1"/>
  <c r="E29" i="24"/>
  <c r="D29" i="24" s="1"/>
  <c r="E30" i="24"/>
  <c r="D30" i="24" s="1"/>
  <c r="E31" i="24"/>
  <c r="D31" i="24" s="1"/>
  <c r="E32" i="24"/>
  <c r="D32" i="24" s="1"/>
  <c r="E33" i="24"/>
  <c r="D33" i="24" s="1"/>
  <c r="E34" i="24"/>
  <c r="D34" i="24" s="1"/>
  <c r="E35" i="24"/>
  <c r="D35" i="24" s="1"/>
  <c r="E36" i="24"/>
  <c r="D36" i="24" s="1"/>
  <c r="E37" i="24"/>
  <c r="D37" i="24" s="1"/>
  <c r="E38" i="24"/>
  <c r="D38" i="24" s="1"/>
  <c r="E39" i="24"/>
  <c r="D39" i="24" s="1"/>
  <c r="E7" i="24"/>
  <c r="D7" i="24" s="1"/>
  <c r="C8" i="24"/>
  <c r="B8" i="24" s="1"/>
  <c r="C9" i="24"/>
  <c r="B9" i="24" s="1"/>
  <c r="C10" i="24"/>
  <c r="B10" i="24" s="1"/>
  <c r="C11" i="24"/>
  <c r="B11" i="24" s="1"/>
  <c r="C12" i="24"/>
  <c r="B12" i="24" s="1"/>
  <c r="C13" i="24"/>
  <c r="B13" i="24" s="1"/>
  <c r="C14" i="24"/>
  <c r="B14" i="24" s="1"/>
  <c r="C15" i="24"/>
  <c r="B15" i="24" s="1"/>
  <c r="C16" i="24"/>
  <c r="B16" i="24" s="1"/>
  <c r="C17" i="24"/>
  <c r="B17" i="24" s="1"/>
  <c r="C18" i="24"/>
  <c r="B18" i="24" s="1"/>
  <c r="C19" i="24"/>
  <c r="B19" i="24" s="1"/>
  <c r="C20" i="24"/>
  <c r="B20" i="24" s="1"/>
  <c r="C21" i="24"/>
  <c r="B21" i="24" s="1"/>
  <c r="C22" i="24"/>
  <c r="B22" i="24" s="1"/>
  <c r="C23" i="24"/>
  <c r="B23" i="24" s="1"/>
  <c r="C24" i="24"/>
  <c r="B24" i="24" s="1"/>
  <c r="C25" i="24"/>
  <c r="B25" i="24" s="1"/>
  <c r="C26" i="24"/>
  <c r="B26" i="24" s="1"/>
  <c r="C27" i="24"/>
  <c r="B27" i="24" s="1"/>
  <c r="C28" i="24"/>
  <c r="B28" i="24" s="1"/>
  <c r="C29" i="24"/>
  <c r="B29" i="24" s="1"/>
  <c r="C30" i="24"/>
  <c r="B30" i="24" s="1"/>
  <c r="C31" i="24"/>
  <c r="B31" i="24" s="1"/>
  <c r="C32" i="24"/>
  <c r="B32" i="24" s="1"/>
  <c r="C33" i="24"/>
  <c r="B33" i="24" s="1"/>
  <c r="C34" i="24"/>
  <c r="B34" i="24" s="1"/>
  <c r="C35" i="24"/>
  <c r="B35" i="24" s="1"/>
  <c r="C36" i="24"/>
  <c r="B36" i="24" s="1"/>
  <c r="C37" i="24"/>
  <c r="B37" i="24" s="1"/>
  <c r="C38" i="24"/>
  <c r="B38" i="24" s="1"/>
  <c r="C39" i="24"/>
  <c r="B39" i="24" s="1"/>
  <c r="C7" i="24"/>
  <c r="B7" i="24" s="1"/>
  <c r="B47" i="23"/>
  <c r="B48" i="23"/>
  <c r="B49" i="23"/>
  <c r="B50" i="23"/>
  <c r="B51" i="23"/>
  <c r="B52" i="23"/>
  <c r="B46" i="23"/>
  <c r="B39" i="23"/>
  <c r="B40" i="23"/>
  <c r="B41" i="23"/>
  <c r="B42" i="23"/>
  <c r="B43" i="23"/>
  <c r="B44" i="23"/>
  <c r="B38" i="23"/>
  <c r="B5" i="24" l="1"/>
  <c r="D5" i="24"/>
  <c r="E40" i="24" l="1"/>
  <c r="C40" i="24"/>
  <c r="A52" i="23" l="1"/>
  <c r="A51" i="23"/>
  <c r="A50" i="23"/>
  <c r="A49" i="23"/>
  <c r="A48" i="23"/>
  <c r="A47" i="23"/>
  <c r="A46" i="23"/>
  <c r="A44" i="23"/>
  <c r="A43" i="23"/>
  <c r="A42" i="23"/>
  <c r="A41" i="23"/>
  <c r="A40" i="23"/>
  <c r="A39" i="23"/>
  <c r="A38" i="23"/>
  <c r="C15" i="23"/>
  <c r="B15" i="23"/>
  <c r="D14" i="23" l="1"/>
  <c r="D11" i="23"/>
  <c r="D15" i="23" s="1"/>
  <c r="D13" i="23"/>
  <c r="B9" i="23"/>
  <c r="C9" i="23"/>
  <c r="B16" i="23"/>
  <c r="C16" i="23"/>
  <c r="D12" i="23"/>
  <c r="G18" i="20"/>
  <c r="F18" i="20"/>
  <c r="D8" i="23" l="1"/>
  <c r="D9" i="23"/>
  <c r="D7" i="23"/>
  <c r="D48" i="23"/>
  <c r="D52" i="23"/>
  <c r="C49" i="23"/>
  <c r="C46" i="23"/>
  <c r="D39" i="23"/>
  <c r="D43" i="23"/>
  <c r="C40" i="23"/>
  <c r="C44" i="23"/>
  <c r="D49" i="23"/>
  <c r="D46" i="23"/>
  <c r="C50" i="23"/>
  <c r="D40" i="23"/>
  <c r="D44" i="23"/>
  <c r="C41" i="23"/>
  <c r="C38" i="23"/>
  <c r="D50" i="23"/>
  <c r="C47" i="23"/>
  <c r="C51" i="23"/>
  <c r="D41" i="23"/>
  <c r="D38" i="23"/>
  <c r="C42" i="23"/>
  <c r="D47" i="23"/>
  <c r="D51" i="23"/>
  <c r="C48" i="23"/>
  <c r="C52" i="23"/>
  <c r="D42" i="23"/>
  <c r="C39" i="23"/>
  <c r="C43" i="23"/>
  <c r="C8" i="13" l="1"/>
  <c r="C69" i="13" s="1"/>
  <c r="C7" i="13"/>
  <c r="B8" i="13"/>
  <c r="B7" i="13"/>
  <c r="C23" i="15"/>
  <c r="B69" i="13" l="1"/>
  <c r="B9" i="13"/>
  <c r="C9" i="13"/>
  <c r="F66" i="13"/>
  <c r="D66" i="13"/>
  <c r="A65" i="13"/>
  <c r="A39" i="24" s="1"/>
  <c r="D7" i="13" l="1"/>
  <c r="D8" i="13"/>
  <c r="G66" i="13"/>
  <c r="B70" i="13"/>
  <c r="B71" i="13" s="1"/>
  <c r="C70" i="13"/>
  <c r="C72" i="13" s="1"/>
  <c r="F421" i="1"/>
  <c r="A38" i="13"/>
  <c r="A12" i="24" s="1"/>
  <c r="A44" i="13"/>
  <c r="A18" i="24" s="1"/>
  <c r="A40" i="13"/>
  <c r="A14" i="24" s="1"/>
  <c r="A41" i="13"/>
  <c r="A15" i="24" s="1"/>
  <c r="A42" i="13"/>
  <c r="A16" i="24" s="1"/>
  <c r="B72" i="13" l="1"/>
  <c r="C71" i="13"/>
  <c r="B111" i="13" s="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2" i="21"/>
  <c r="B93" i="13"/>
  <c r="G19" i="20"/>
  <c r="B97" i="13" l="1"/>
  <c r="B109" i="13"/>
  <c r="B110" i="13"/>
  <c r="B108" i="13"/>
  <c r="B107" i="13"/>
  <c r="B106" i="13"/>
  <c r="B103" i="13"/>
  <c r="B102" i="13"/>
  <c r="B99" i="13"/>
  <c r="B98" i="13"/>
  <c r="B101" i="13"/>
  <c r="B100" i="13"/>
  <c r="B105" i="13"/>
  <c r="F19" i="20"/>
  <c r="B17" i="13"/>
  <c r="A99" i="13"/>
  <c r="A98" i="13"/>
  <c r="B18" i="13" l="1"/>
  <c r="F833" i="1"/>
  <c r="F417" i="1"/>
  <c r="A34" i="13" l="1"/>
  <c r="A8" i="24" s="1"/>
  <c r="A35" i="13"/>
  <c r="A9" i="24" s="1"/>
  <c r="A36" i="13"/>
  <c r="A10" i="24" s="1"/>
  <c r="A37" i="13"/>
  <c r="A11" i="24" s="1"/>
  <c r="A39" i="13"/>
  <c r="A13" i="24" s="1"/>
  <c r="A43" i="13"/>
  <c r="A17" i="24" s="1"/>
  <c r="A45" i="13"/>
  <c r="A19" i="24" s="1"/>
  <c r="A46" i="13"/>
  <c r="A20" i="24" s="1"/>
  <c r="A47" i="13"/>
  <c r="A21" i="24" s="1"/>
  <c r="A48" i="13"/>
  <c r="A22" i="24" s="1"/>
  <c r="A49" i="13"/>
  <c r="A23" i="24" s="1"/>
  <c r="A50" i="13"/>
  <c r="A24" i="24" s="1"/>
  <c r="A51" i="13"/>
  <c r="A25" i="24" s="1"/>
  <c r="A52" i="13"/>
  <c r="A26" i="24" s="1"/>
  <c r="A53" i="13"/>
  <c r="A27" i="24" s="1"/>
  <c r="A54" i="13"/>
  <c r="A28" i="24" s="1"/>
  <c r="A55" i="13"/>
  <c r="A29" i="24" s="1"/>
  <c r="A56" i="13"/>
  <c r="A30" i="24" s="1"/>
  <c r="A57" i="13"/>
  <c r="A31" i="24" s="1"/>
  <c r="A58" i="13"/>
  <c r="A32" i="24" s="1"/>
  <c r="A59" i="13"/>
  <c r="A33" i="24" s="1"/>
  <c r="A60" i="13"/>
  <c r="A34" i="24" s="1"/>
  <c r="A61" i="13"/>
  <c r="A35" i="24" s="1"/>
  <c r="A62" i="13"/>
  <c r="A36" i="24" s="1"/>
  <c r="A63" i="13"/>
  <c r="A37" i="24" s="1"/>
  <c r="A64" i="13"/>
  <c r="A38" i="24" s="1"/>
  <c r="B74" i="13" l="1"/>
  <c r="A111" i="13" l="1"/>
  <c r="A110" i="13"/>
  <c r="A109" i="13"/>
  <c r="A108" i="13"/>
  <c r="A107" i="13"/>
  <c r="A106" i="13"/>
  <c r="A105" i="13"/>
  <c r="A103" i="13"/>
  <c r="A102" i="13"/>
  <c r="A101" i="13"/>
  <c r="A100" i="13"/>
  <c r="G24" i="2"/>
  <c r="G501" i="1" s="1"/>
  <c r="C24" i="2"/>
  <c r="G23" i="15"/>
  <c r="B23" i="15"/>
  <c r="F23" i="15" s="1"/>
  <c r="B6" i="23" l="1"/>
  <c r="G85" i="1"/>
  <c r="G833" i="1"/>
  <c r="C6" i="23"/>
  <c r="B35" i="23" s="1"/>
  <c r="G358" i="1"/>
  <c r="G359" i="1"/>
  <c r="G417" i="1"/>
  <c r="G354" i="1"/>
  <c r="G355" i="1"/>
  <c r="G356" i="1"/>
  <c r="G357" i="1"/>
  <c r="C6" i="13"/>
  <c r="C32" i="13" s="1"/>
  <c r="G16" i="20"/>
  <c r="B6" i="13"/>
  <c r="B32" i="13" s="1"/>
  <c r="F16" i="20"/>
  <c r="E23" i="15"/>
  <c r="D23" i="15"/>
  <c r="C68" i="13" l="1"/>
  <c r="F32" i="13"/>
  <c r="B94" i="13" s="1"/>
  <c r="B68" i="13"/>
  <c r="D32" i="13"/>
  <c r="F341" i="1"/>
  <c r="B43" i="13" s="1"/>
  <c r="F342" i="1"/>
  <c r="B44" i="13" s="1"/>
  <c r="F18" i="1"/>
  <c r="F19" i="1"/>
  <c r="F20" i="1"/>
  <c r="F21" i="1"/>
  <c r="F22" i="1"/>
  <c r="F23" i="1"/>
  <c r="F24" i="1"/>
  <c r="F25" i="1"/>
  <c r="F2" i="1"/>
  <c r="G827" i="1" l="1"/>
  <c r="G828" i="1"/>
  <c r="G829" i="1"/>
  <c r="G830" i="1"/>
  <c r="G831" i="1"/>
  <c r="G832" i="1"/>
  <c r="F831" i="1"/>
  <c r="C65" i="13" s="1"/>
  <c r="F832" i="1"/>
  <c r="C64" i="13" s="1"/>
  <c r="F419" i="1"/>
  <c r="F420" i="1"/>
  <c r="F422" i="1"/>
  <c r="F423" i="1"/>
  <c r="F424" i="1"/>
  <c r="C45" i="13" s="1"/>
  <c r="F425" i="1"/>
  <c r="C46" i="13" s="1"/>
  <c r="F426" i="1"/>
  <c r="F427" i="1"/>
  <c r="F428" i="1"/>
  <c r="F429" i="1"/>
  <c r="F430" i="1"/>
  <c r="F431" i="1"/>
  <c r="C47" i="13" s="1"/>
  <c r="F432" i="1"/>
  <c r="C48" i="13" s="1"/>
  <c r="F433" i="1"/>
  <c r="C49" i="13" s="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C33" i="13" s="1"/>
  <c r="J33" i="13" s="1"/>
  <c r="F482" i="1"/>
  <c r="F483" i="1"/>
  <c r="F484" i="1"/>
  <c r="F485" i="1"/>
  <c r="F486" i="1"/>
  <c r="F487" i="1"/>
  <c r="F488" i="1"/>
  <c r="F489" i="1"/>
  <c r="F490" i="1"/>
  <c r="F491" i="1"/>
  <c r="F492" i="1"/>
  <c r="F493" i="1"/>
  <c r="F494" i="1"/>
  <c r="F495" i="1"/>
  <c r="F496" i="1"/>
  <c r="F497" i="1"/>
  <c r="F498" i="1"/>
  <c r="F499" i="1"/>
  <c r="F500" i="1"/>
  <c r="F502" i="1"/>
  <c r="F503" i="1"/>
  <c r="F504" i="1"/>
  <c r="F505" i="1"/>
  <c r="F506" i="1"/>
  <c r="F507" i="1"/>
  <c r="F508" i="1"/>
  <c r="F509" i="1"/>
  <c r="F510" i="1"/>
  <c r="F511" i="1"/>
  <c r="F512" i="1"/>
  <c r="F513" i="1"/>
  <c r="F514" i="1"/>
  <c r="F515" i="1"/>
  <c r="F516" i="1"/>
  <c r="F517" i="1"/>
  <c r="F518" i="1"/>
  <c r="F519" i="1"/>
  <c r="F520" i="1"/>
  <c r="C50" i="13" s="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C34" i="13" s="1"/>
  <c r="F637" i="1"/>
  <c r="C51" i="13" s="1"/>
  <c r="F638" i="1"/>
  <c r="F639" i="1"/>
  <c r="F640" i="1"/>
  <c r="F641" i="1"/>
  <c r="F642" i="1"/>
  <c r="F643" i="1"/>
  <c r="F644" i="1"/>
  <c r="F645" i="1"/>
  <c r="F646" i="1"/>
  <c r="C35" i="13" s="1"/>
  <c r="F647" i="1"/>
  <c r="F648" i="1"/>
  <c r="C36" i="13" s="1"/>
  <c r="F649" i="1"/>
  <c r="F650" i="1"/>
  <c r="F651" i="1"/>
  <c r="F652" i="1"/>
  <c r="F653" i="1"/>
  <c r="F654" i="1"/>
  <c r="F655" i="1"/>
  <c r="F656" i="1"/>
  <c r="F657" i="1"/>
  <c r="F658" i="1"/>
  <c r="F659" i="1"/>
  <c r="F660" i="1"/>
  <c r="F661" i="1"/>
  <c r="F662" i="1"/>
  <c r="F663" i="1"/>
  <c r="F664" i="1"/>
  <c r="F665" i="1"/>
  <c r="F666" i="1"/>
  <c r="C52" i="13" s="1"/>
  <c r="F667" i="1"/>
  <c r="C53" i="13" s="1"/>
  <c r="F668" i="1"/>
  <c r="F669" i="1"/>
  <c r="F670" i="1"/>
  <c r="F671" i="1"/>
  <c r="F672" i="1"/>
  <c r="F673" i="1"/>
  <c r="F674" i="1"/>
  <c r="F675" i="1"/>
  <c r="F676" i="1"/>
  <c r="C54" i="13" s="1"/>
  <c r="F677" i="1"/>
  <c r="C55" i="13" s="1"/>
  <c r="F678" i="1"/>
  <c r="F679" i="1"/>
  <c r="F680" i="1"/>
  <c r="F681" i="1"/>
  <c r="F682" i="1"/>
  <c r="F683" i="1"/>
  <c r="F684" i="1"/>
  <c r="F685" i="1"/>
  <c r="F686" i="1"/>
  <c r="C56" i="13" s="1"/>
  <c r="F687" i="1"/>
  <c r="C57" i="13" s="1"/>
  <c r="F688" i="1"/>
  <c r="F689" i="1"/>
  <c r="F690" i="1"/>
  <c r="F691" i="1"/>
  <c r="F692" i="1"/>
  <c r="C58" i="13" s="1"/>
  <c r="F693" i="1"/>
  <c r="C59" i="13" s="1"/>
  <c r="F694" i="1"/>
  <c r="F695" i="1"/>
  <c r="F696" i="1"/>
  <c r="F697" i="1"/>
  <c r="F698" i="1"/>
  <c r="F699" i="1"/>
  <c r="F700" i="1"/>
  <c r="F701" i="1"/>
  <c r="F702" i="1"/>
  <c r="F703" i="1"/>
  <c r="F704" i="1"/>
  <c r="F705" i="1"/>
  <c r="F706" i="1"/>
  <c r="F707" i="1"/>
  <c r="F708" i="1"/>
  <c r="C60" i="13" s="1"/>
  <c r="F709" i="1"/>
  <c r="C61" i="13" s="1"/>
  <c r="F710" i="1"/>
  <c r="F711" i="1"/>
  <c r="F712" i="1"/>
  <c r="F713" i="1"/>
  <c r="F714" i="1"/>
  <c r="F715" i="1"/>
  <c r="F716" i="1"/>
  <c r="F717" i="1"/>
  <c r="F718" i="1"/>
  <c r="F719" i="1"/>
  <c r="F720" i="1"/>
  <c r="F721" i="1"/>
  <c r="F722" i="1"/>
  <c r="C37" i="13" s="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C38" i="13" s="1"/>
  <c r="F750" i="1"/>
  <c r="F751" i="1"/>
  <c r="F752" i="1"/>
  <c r="C39" i="13" s="1"/>
  <c r="F753" i="1"/>
  <c r="C40" i="13" s="1"/>
  <c r="F754" i="1"/>
  <c r="C41" i="13" s="1"/>
  <c r="F755" i="1"/>
  <c r="C42" i="13" s="1"/>
  <c r="F756" i="1"/>
  <c r="F757" i="1"/>
  <c r="C43" i="13" s="1"/>
  <c r="I43" i="13" s="1"/>
  <c r="F758" i="1"/>
  <c r="C44" i="13" s="1"/>
  <c r="I44" i="13" s="1"/>
  <c r="F759" i="1"/>
  <c r="F760" i="1"/>
  <c r="F761" i="1"/>
  <c r="F762" i="1"/>
  <c r="F763" i="1"/>
  <c r="F764" i="1"/>
  <c r="F765" i="1"/>
  <c r="F766" i="1"/>
  <c r="F767" i="1"/>
  <c r="F768" i="1"/>
  <c r="F769" i="1"/>
  <c r="F770" i="1"/>
  <c r="F771" i="1"/>
  <c r="F772" i="1"/>
  <c r="F773" i="1"/>
  <c r="F774" i="1"/>
  <c r="F775" i="1"/>
  <c r="F776" i="1"/>
  <c r="F777" i="1"/>
  <c r="F778" i="1"/>
  <c r="F779" i="1"/>
  <c r="F780" i="1"/>
  <c r="C62" i="13" s="1"/>
  <c r="F781" i="1"/>
  <c r="F782" i="1"/>
  <c r="F783" i="1"/>
  <c r="C63" i="13" s="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418" i="1"/>
  <c r="A33" i="13"/>
  <c r="A7" i="24" s="1"/>
  <c r="F354" i="1"/>
  <c r="C74" i="13" l="1"/>
  <c r="F5" i="1"/>
  <c r="C17" i="13" l="1"/>
  <c r="B39" i="15"/>
  <c r="C39" i="15"/>
  <c r="D39" i="15"/>
  <c r="E39" i="15"/>
  <c r="C18" i="13" l="1"/>
  <c r="D9" i="13"/>
  <c r="C73" i="13"/>
  <c r="F3" i="1"/>
  <c r="F4" i="1"/>
  <c r="F6" i="1"/>
  <c r="F7" i="1"/>
  <c r="F8" i="1"/>
  <c r="B45" i="13" s="1"/>
  <c r="I45" i="13" s="1"/>
  <c r="F9" i="1"/>
  <c r="B46" i="13" s="1"/>
  <c r="I46" i="13" s="1"/>
  <c r="F10" i="1"/>
  <c r="F11" i="1"/>
  <c r="F12" i="1"/>
  <c r="F13" i="1"/>
  <c r="F14" i="1"/>
  <c r="F15" i="1"/>
  <c r="B47" i="13" s="1"/>
  <c r="I47" i="13" s="1"/>
  <c r="F16" i="1"/>
  <c r="B48" i="13" s="1"/>
  <c r="I48" i="13" s="1"/>
  <c r="F17" i="1"/>
  <c r="B49" i="13" s="1"/>
  <c r="I49" i="13" s="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B33" i="13" s="1"/>
  <c r="I33" i="13" s="1"/>
  <c r="F66" i="1"/>
  <c r="F67" i="1"/>
  <c r="F68" i="1"/>
  <c r="F69" i="1"/>
  <c r="F70" i="1"/>
  <c r="F71" i="1"/>
  <c r="F72" i="1"/>
  <c r="F73" i="1"/>
  <c r="F74" i="1"/>
  <c r="F75" i="1"/>
  <c r="F76" i="1"/>
  <c r="F77" i="1"/>
  <c r="F78" i="1"/>
  <c r="F79" i="1"/>
  <c r="F80" i="1"/>
  <c r="F81" i="1"/>
  <c r="F82" i="1"/>
  <c r="F83" i="1"/>
  <c r="F84" i="1"/>
  <c r="F86" i="1"/>
  <c r="F87" i="1"/>
  <c r="F88" i="1"/>
  <c r="F89" i="1"/>
  <c r="F90" i="1"/>
  <c r="F91" i="1"/>
  <c r="F92" i="1"/>
  <c r="F93" i="1"/>
  <c r="F94" i="1"/>
  <c r="F95" i="1"/>
  <c r="F96" i="1"/>
  <c r="F97" i="1"/>
  <c r="F98" i="1"/>
  <c r="F99" i="1"/>
  <c r="F100" i="1"/>
  <c r="F101" i="1"/>
  <c r="F102" i="1"/>
  <c r="F103" i="1"/>
  <c r="F104" i="1"/>
  <c r="B50" i="13" s="1"/>
  <c r="I50" i="13" s="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B34" i="13" s="1"/>
  <c r="I34" i="13" s="1"/>
  <c r="F221" i="1"/>
  <c r="B51" i="13" s="1"/>
  <c r="I51" i="13" s="1"/>
  <c r="F222" i="1"/>
  <c r="F223" i="1"/>
  <c r="F224" i="1"/>
  <c r="F225" i="1"/>
  <c r="F226" i="1"/>
  <c r="F227" i="1"/>
  <c r="F228" i="1"/>
  <c r="F229" i="1"/>
  <c r="F230" i="1"/>
  <c r="B35" i="13" s="1"/>
  <c r="I35" i="13" s="1"/>
  <c r="F231" i="1"/>
  <c r="F232" i="1"/>
  <c r="B36" i="13" s="1"/>
  <c r="I36" i="13" s="1"/>
  <c r="F233" i="1"/>
  <c r="F234" i="1"/>
  <c r="F235" i="1"/>
  <c r="F236" i="1"/>
  <c r="F237" i="1"/>
  <c r="F238" i="1"/>
  <c r="F239" i="1"/>
  <c r="F240" i="1"/>
  <c r="F241" i="1"/>
  <c r="F242" i="1"/>
  <c r="F243" i="1"/>
  <c r="F244" i="1"/>
  <c r="F245" i="1"/>
  <c r="F246" i="1"/>
  <c r="F247" i="1"/>
  <c r="F248" i="1"/>
  <c r="F249" i="1"/>
  <c r="F250" i="1"/>
  <c r="B52" i="13" s="1"/>
  <c r="I52" i="13" s="1"/>
  <c r="F251" i="1"/>
  <c r="B53" i="13" s="1"/>
  <c r="I53" i="13" s="1"/>
  <c r="F252" i="1"/>
  <c r="F253" i="1"/>
  <c r="F254" i="1"/>
  <c r="F255" i="1"/>
  <c r="F256" i="1"/>
  <c r="F257" i="1"/>
  <c r="F258" i="1"/>
  <c r="F259" i="1"/>
  <c r="F260" i="1"/>
  <c r="B54" i="13" s="1"/>
  <c r="I54" i="13" s="1"/>
  <c r="F261" i="1"/>
  <c r="B55" i="13" s="1"/>
  <c r="I55" i="13" s="1"/>
  <c r="F262" i="1"/>
  <c r="F263" i="1"/>
  <c r="F264" i="1"/>
  <c r="F265" i="1"/>
  <c r="F266" i="1"/>
  <c r="F267" i="1"/>
  <c r="F268" i="1"/>
  <c r="F269" i="1"/>
  <c r="F270" i="1"/>
  <c r="B56" i="13" s="1"/>
  <c r="I56" i="13" s="1"/>
  <c r="F271" i="1"/>
  <c r="B57" i="13" s="1"/>
  <c r="I57" i="13" s="1"/>
  <c r="F272" i="1"/>
  <c r="F273" i="1"/>
  <c r="F274" i="1"/>
  <c r="F275" i="1"/>
  <c r="F276" i="1"/>
  <c r="B58" i="13" s="1"/>
  <c r="I58" i="13" s="1"/>
  <c r="F277" i="1"/>
  <c r="B59" i="13" s="1"/>
  <c r="I59" i="13" s="1"/>
  <c r="F278" i="1"/>
  <c r="F279" i="1"/>
  <c r="F280" i="1"/>
  <c r="F281" i="1"/>
  <c r="F282" i="1"/>
  <c r="F283" i="1"/>
  <c r="F284" i="1"/>
  <c r="F285" i="1"/>
  <c r="F286" i="1"/>
  <c r="F287" i="1"/>
  <c r="F288" i="1"/>
  <c r="F289" i="1"/>
  <c r="F290" i="1"/>
  <c r="F291" i="1"/>
  <c r="F292" i="1"/>
  <c r="B60" i="13" s="1"/>
  <c r="I60" i="13" s="1"/>
  <c r="F293" i="1"/>
  <c r="B61" i="13" s="1"/>
  <c r="I61" i="13" s="1"/>
  <c r="F294" i="1"/>
  <c r="F295" i="1"/>
  <c r="F296" i="1"/>
  <c r="F297" i="1"/>
  <c r="F298" i="1"/>
  <c r="F299" i="1"/>
  <c r="F300" i="1"/>
  <c r="F301" i="1"/>
  <c r="F302" i="1"/>
  <c r="F303" i="1"/>
  <c r="F304" i="1"/>
  <c r="F305" i="1"/>
  <c r="F306" i="1"/>
  <c r="B37" i="13" s="1"/>
  <c r="I37" i="13" s="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B38" i="13" s="1"/>
  <c r="I38" i="13" s="1"/>
  <c r="F334" i="1"/>
  <c r="F335" i="1"/>
  <c r="F336" i="1"/>
  <c r="B39" i="13" s="1"/>
  <c r="I39" i="13" s="1"/>
  <c r="F337" i="1"/>
  <c r="B40" i="13" s="1"/>
  <c r="I40" i="13" s="1"/>
  <c r="F338" i="1"/>
  <c r="B41" i="13" s="1"/>
  <c r="I41" i="13" s="1"/>
  <c r="F339" i="1"/>
  <c r="B42" i="13" s="1"/>
  <c r="I42" i="13" s="1"/>
  <c r="F340" i="1"/>
  <c r="F343" i="1"/>
  <c r="F344" i="1"/>
  <c r="F345" i="1"/>
  <c r="F346" i="1"/>
  <c r="F347" i="1"/>
  <c r="F348" i="1"/>
  <c r="F349" i="1"/>
  <c r="F350" i="1"/>
  <c r="F351" i="1"/>
  <c r="F352" i="1"/>
  <c r="F353" i="1"/>
  <c r="F355" i="1"/>
  <c r="F356" i="1"/>
  <c r="F357" i="1"/>
  <c r="F358" i="1"/>
  <c r="F359" i="1"/>
  <c r="F360" i="1"/>
  <c r="F361" i="1"/>
  <c r="F362" i="1"/>
  <c r="F363" i="1"/>
  <c r="F364" i="1"/>
  <c r="B62" i="13" s="1"/>
  <c r="I62" i="13" s="1"/>
  <c r="F365" i="1"/>
  <c r="F366" i="1"/>
  <c r="F367" i="1"/>
  <c r="B63" i="13" s="1"/>
  <c r="I63" i="13" s="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B65" i="13" s="1"/>
  <c r="I65" i="13" s="1"/>
  <c r="F416" i="1"/>
  <c r="B64" i="13" s="1"/>
  <c r="I64" i="13" s="1"/>
  <c r="C75" i="13" l="1"/>
  <c r="B73" i="13"/>
  <c r="C15" i="13"/>
  <c r="B15" i="13"/>
  <c r="D70" i="13" l="1"/>
  <c r="D97" i="13"/>
  <c r="C97" i="13"/>
  <c r="D69" i="13"/>
  <c r="D71" i="13"/>
  <c r="D73" i="13"/>
  <c r="D72" i="13"/>
  <c r="D109" i="13"/>
  <c r="C106" i="13"/>
  <c r="C110" i="13"/>
  <c r="D100" i="13"/>
  <c r="C101" i="13"/>
  <c r="D106" i="13"/>
  <c r="D110" i="13"/>
  <c r="C107" i="13"/>
  <c r="C111" i="13"/>
  <c r="D101" i="13"/>
  <c r="C98" i="13"/>
  <c r="C102" i="13"/>
  <c r="D107" i="13"/>
  <c r="D111" i="13"/>
  <c r="C108" i="13"/>
  <c r="C105" i="13"/>
  <c r="D98" i="13"/>
  <c r="D102" i="13"/>
  <c r="C99" i="13"/>
  <c r="C103" i="13"/>
  <c r="D108" i="13"/>
  <c r="D105" i="13"/>
  <c r="C109" i="13"/>
  <c r="D99" i="13"/>
  <c r="D103" i="13"/>
  <c r="C100" i="13"/>
  <c r="B75" i="13"/>
  <c r="D14" i="13"/>
  <c r="B16" i="13"/>
  <c r="C16" i="13"/>
  <c r="D13" i="13"/>
  <c r="D12" i="13"/>
  <c r="D11" i="13"/>
  <c r="D15" i="13" s="1"/>
  <c r="G418" i="1" l="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Malm</author>
  </authors>
  <commentList>
    <comment ref="A25" authorId="0" shapeId="0" xr:uid="{00000000-0006-0000-0300-000001000000}">
      <text>
        <r>
          <rPr>
            <b/>
            <sz val="9"/>
            <color indexed="81"/>
            <rFont val="Tahoma"/>
            <family val="2"/>
          </rPr>
          <t>Anna Malm:</t>
        </r>
        <r>
          <rPr>
            <sz val="9"/>
            <color indexed="81"/>
            <rFont val="Tahoma"/>
            <family val="2"/>
          </rPr>
          <t xml:space="preserve">
Klistra in här!</t>
        </r>
      </text>
    </comment>
    <comment ref="E25" authorId="0" shapeId="0" xr:uid="{00000000-0006-0000-0300-000002000000}">
      <text>
        <r>
          <rPr>
            <b/>
            <sz val="9"/>
            <color indexed="81"/>
            <rFont val="Tahoma"/>
            <family val="2"/>
          </rPr>
          <t>Anna Malm:</t>
        </r>
        <r>
          <rPr>
            <sz val="9"/>
            <color indexed="81"/>
            <rFont val="Tahoma"/>
            <family val="2"/>
          </rPr>
          <t xml:space="preserve">
Klistra in här!</t>
        </r>
      </text>
    </comment>
  </commentList>
</comments>
</file>

<file path=xl/sharedStrings.xml><?xml version="1.0" encoding="utf-8"?>
<sst xmlns="http://schemas.openxmlformats.org/spreadsheetml/2006/main" count="3782" uniqueCount="639">
  <si>
    <t>Anläggningar</t>
  </si>
  <si>
    <t>Kostnader externt 1EX</t>
  </si>
  <si>
    <t>Kostnader externt</t>
  </si>
  <si>
    <t>Anläggningar fin</t>
  </si>
  <si>
    <t>Kostnader externt mpt</t>
  </si>
  <si>
    <t>Frivillig regel</t>
  </si>
  <si>
    <t>Interna omföringar</t>
  </si>
  <si>
    <t>Personals lönekonton</t>
  </si>
  <si>
    <t>Tidrapportering in</t>
  </si>
  <si>
    <t>Information</t>
  </si>
  <si>
    <t>Anläggningar fri</t>
  </si>
  <si>
    <t>Gas</t>
  </si>
  <si>
    <t>Post</t>
  </si>
  <si>
    <t>Tele</t>
  </si>
  <si>
    <t>6911L</t>
  </si>
  <si>
    <t>6912L</t>
  </si>
  <si>
    <t>6913L</t>
  </si>
  <si>
    <t>Text</t>
  </si>
  <si>
    <t>Kolumnetiketter</t>
  </si>
  <si>
    <t>%</t>
  </si>
  <si>
    <t>Institution</t>
  </si>
  <si>
    <t>6916L</t>
  </si>
  <si>
    <t>6917L</t>
  </si>
  <si>
    <t>EV JUSTERING/INTÄKTER</t>
  </si>
  <si>
    <t>ERSÄTTNING GODKÄND FÖRESTÅNDARE</t>
  </si>
  <si>
    <t>ERSÄTTNING HÄLSOINVENTERINGAR</t>
  </si>
  <si>
    <t>EVENTUELL SAMFINANSIERING</t>
  </si>
  <si>
    <t>TOTALT</t>
  </si>
  <si>
    <t>EVENTUELL ÖVRIG FINANSIERING</t>
  </si>
  <si>
    <t>UNDERLAG FÖR BERÄKNING</t>
  </si>
  <si>
    <t>Total:</t>
  </si>
  <si>
    <t>Costs</t>
  </si>
  <si>
    <t>Description</t>
  </si>
  <si>
    <t>Personnel costs</t>
  </si>
  <si>
    <t>Salaries and renumeration (excl. Social fees and agreements)</t>
  </si>
  <si>
    <t>Permanent personnel</t>
  </si>
  <si>
    <t>Salaries and renumeration</t>
  </si>
  <si>
    <t>Time sheet revenue</t>
  </si>
  <si>
    <t>Time sheet cost</t>
  </si>
  <si>
    <t>Department internal salaries</t>
  </si>
  <si>
    <t>Salaries to permanent employed personnel (KI internal invoice)</t>
  </si>
  <si>
    <t>Overtime</t>
  </si>
  <si>
    <t>Renumeration board members (employees)</t>
  </si>
  <si>
    <t>Phd salaries</t>
  </si>
  <si>
    <t>Temporary employees</t>
  </si>
  <si>
    <t>Renumeration temporary employees</t>
  </si>
  <si>
    <t>Department internal services</t>
  </si>
  <si>
    <t>Services carried out by KI personnel</t>
  </si>
  <si>
    <t>Internal audit (KI internal invoice)</t>
  </si>
  <si>
    <t>Marie Curie -  mobility allowance</t>
  </si>
  <si>
    <t>Marie Curie - travel allowance</t>
  </si>
  <si>
    <t>Marie Curie - career allowance</t>
  </si>
  <si>
    <t>Social fees salaries</t>
  </si>
  <si>
    <t>Social fees salaries and renumerations</t>
  </si>
  <si>
    <t>Social fees 1,5%</t>
  </si>
  <si>
    <t>Social fees Phd students</t>
  </si>
  <si>
    <t>Social fees - mobility allowance</t>
  </si>
  <si>
    <t>Social fees - travel allowance</t>
  </si>
  <si>
    <t>Social fees - career allowance</t>
  </si>
  <si>
    <t>Holiday pay</t>
  </si>
  <si>
    <t>Social fees holiday pay</t>
  </si>
  <si>
    <t>SPV (pension fund) premie holiday pay</t>
  </si>
  <si>
    <t>KÅPAN (pension fund) holiday pay</t>
  </si>
  <si>
    <t>Accruals</t>
  </si>
  <si>
    <t>Accrued salaries</t>
  </si>
  <si>
    <t>Social fees accrued salaries</t>
  </si>
  <si>
    <t>SPV (pension fund) premie accrued salaries</t>
  </si>
  <si>
    <t>KÅPAN (pension fund) accrued salaries</t>
  </si>
  <si>
    <t>Change of depostion partial pension</t>
  </si>
  <si>
    <t>Seperate salary tax partly pension</t>
  </si>
  <si>
    <t>Change of depostion contractual pension</t>
  </si>
  <si>
    <t>Seperate salary tax contractual pension</t>
  </si>
  <si>
    <t>Reimbursement of costs and fringe benefits</t>
  </si>
  <si>
    <t>Cash reimbursement of costs - non-taxable</t>
  </si>
  <si>
    <t>Housing allowance</t>
  </si>
  <si>
    <t>Expatriation allowance</t>
  </si>
  <si>
    <t xml:space="preserve">Family allowance </t>
  </si>
  <si>
    <t xml:space="preserve">Other </t>
  </si>
  <si>
    <t>Daily allowance for business trips</t>
  </si>
  <si>
    <t>Non-taxable allowances, Sweden</t>
  </si>
  <si>
    <t>Taxable allowances, Sweden</t>
  </si>
  <si>
    <t>Non-taxable allowances, Abroad</t>
  </si>
  <si>
    <t>Taxable allowances, Abroad</t>
  </si>
  <si>
    <t>Car allowances</t>
  </si>
  <si>
    <t>Car allowances, non-taxable</t>
  </si>
  <si>
    <t>Car allowances, taxable</t>
  </si>
  <si>
    <t>Allowances</t>
  </si>
  <si>
    <t>Education allowances</t>
  </si>
  <si>
    <t>Social fees, reimbursement of costs and fringe benefits</t>
  </si>
  <si>
    <t>Housing costs ,taxable</t>
  </si>
  <si>
    <t>Reimbursement for medicines</t>
  </si>
  <si>
    <t>Reimbursement for health care</t>
  </si>
  <si>
    <t>Reimbursement data connection</t>
  </si>
  <si>
    <t>Social fees - statutory (incl a separate salary tax)</t>
  </si>
  <si>
    <t>Statutory social fees</t>
  </si>
  <si>
    <t>Salaries and renumerations, social fees</t>
  </si>
  <si>
    <t>Social fees, taxable reimbursement</t>
  </si>
  <si>
    <t>Separate salary tax KÅPAN</t>
  </si>
  <si>
    <t>Separate salary tax on salaries and renumerations for people over 65</t>
  </si>
  <si>
    <t xml:space="preserve">Separate salary tax </t>
  </si>
  <si>
    <t>Separate salary on pensioncosts</t>
  </si>
  <si>
    <t>Separate salary tax partial pension</t>
  </si>
  <si>
    <t>Fees, premiums and pensions according to contract</t>
  </si>
  <si>
    <t>Premiums to national authoridy on contractual insurances</t>
  </si>
  <si>
    <t>Contractual premium insurance</t>
  </si>
  <si>
    <t>Contractual premium insurance year</t>
  </si>
  <si>
    <t>Contractual pension reimbursements</t>
  </si>
  <si>
    <t>Separate salary tax contractual pension</t>
  </si>
  <si>
    <t>Contractural pension, combination employeers</t>
  </si>
  <si>
    <t>Contractual pension , combination employeers SLL</t>
  </si>
  <si>
    <t>Additional retirement pension</t>
  </si>
  <si>
    <t>Fees to KÅPAN and IÅPEN</t>
  </si>
  <si>
    <t>Pensions combination positions SPV/SLL</t>
  </si>
  <si>
    <t>KIs own pension committments</t>
  </si>
  <si>
    <t>Paid out partly pension</t>
  </si>
  <si>
    <t>Accruals paid out pensions, non-governmental</t>
  </si>
  <si>
    <t>Fee development council/Security fund/Foundation for governmental health</t>
  </si>
  <si>
    <t>Development council</t>
  </si>
  <si>
    <t>Deposition competence arrangements</t>
  </si>
  <si>
    <t>Costs for preventive health care</t>
  </si>
  <si>
    <t>Healtcare costs</t>
  </si>
  <si>
    <t>Reimbursement of healthcare costs, vaccination</t>
  </si>
  <si>
    <t>Occupational health service charges</t>
  </si>
  <si>
    <t>Care and rehabilitation</t>
  </si>
  <si>
    <t>Preventive healthcare</t>
  </si>
  <si>
    <t>Other personnel costs</t>
  </si>
  <si>
    <t xml:space="preserve">Course fees, external courses </t>
  </si>
  <si>
    <t>Course fees, external courses for KI staff</t>
  </si>
  <si>
    <t>Courses/conferences (KI invoice)</t>
  </si>
  <si>
    <t>Conferences fees, KI staff</t>
  </si>
  <si>
    <t>Accruals education KI-personnel, governmental</t>
  </si>
  <si>
    <t>Accruals education KI-personnel, non-governmental</t>
  </si>
  <si>
    <t>Other personnel costs (KI internal)</t>
  </si>
  <si>
    <t>Staff recruitment</t>
  </si>
  <si>
    <t>Recruitment and advertisements</t>
  </si>
  <si>
    <t>Member ship fee national employment agency</t>
  </si>
  <si>
    <t>National employment agency</t>
  </si>
  <si>
    <t>Internal contributions</t>
  </si>
  <si>
    <t>End of project</t>
  </si>
  <si>
    <t>Department internal strategic funds</t>
  </si>
  <si>
    <t>Co-financing (KI-internal)</t>
  </si>
  <si>
    <t>Transfer project account balance (KI internal invoice)</t>
  </si>
  <si>
    <t>Other contributions (KI internal invoice)</t>
  </si>
  <si>
    <t>Internal flexible funding</t>
  </si>
  <si>
    <t>Staff entertainment  and other personnel costs</t>
  </si>
  <si>
    <t xml:space="preserve">Staff entertainment </t>
  </si>
  <si>
    <t>Taxable meal</t>
  </si>
  <si>
    <t>Gifts and special occacions</t>
  </si>
  <si>
    <t>Gift to staff from KI Profilbutiken (KI invoice)</t>
  </si>
  <si>
    <t>Common purposes</t>
  </si>
  <si>
    <t xml:space="preserve">Co-financing </t>
  </si>
  <si>
    <t>Department internal indirect costs (overhead)</t>
  </si>
  <si>
    <t>NIH-F&amp;A</t>
  </si>
  <si>
    <t>Common departemental costs</t>
  </si>
  <si>
    <t>Common faculty costs</t>
  </si>
  <si>
    <t>KI-invoice faculty (KI-internal)</t>
  </si>
  <si>
    <t>Common university costs</t>
  </si>
  <si>
    <t>KI-invoice university (KI-internal)</t>
  </si>
  <si>
    <t>Preliminary indirect costs monthly costs</t>
  </si>
  <si>
    <t>Premises</t>
  </si>
  <si>
    <t>Cost for premises, rented premises</t>
  </si>
  <si>
    <t>Rent of premises</t>
  </si>
  <si>
    <t>Premises service fee</t>
  </si>
  <si>
    <t>Rent of premises (KI internal)</t>
  </si>
  <si>
    <t>Co-financing premises service fee</t>
  </si>
  <si>
    <t>Accrued rent, governmental</t>
  </si>
  <si>
    <t>Accrued rent, non-governmental</t>
  </si>
  <si>
    <t>Rent for special premises</t>
  </si>
  <si>
    <t>Guest rooms, apartment, short-term rent</t>
  </si>
  <si>
    <t>Rent of lecture halls</t>
  </si>
  <si>
    <t>Specified rent of premises (i.e. conferences)</t>
  </si>
  <si>
    <t>Accrual account special premises, non-governmental</t>
  </si>
  <si>
    <t>Electricity, water, fuel</t>
  </si>
  <si>
    <t>Electricity not included in rent</t>
  </si>
  <si>
    <t>Water not included in rent</t>
  </si>
  <si>
    <t>Accrual account, electricity, water, fuel</t>
  </si>
  <si>
    <t>Premises belongings</t>
  </si>
  <si>
    <t>Various premises belongings</t>
  </si>
  <si>
    <t>Cleaning</t>
  </si>
  <si>
    <t>Cleaning of premises</t>
  </si>
  <si>
    <t>Cleaning products</t>
  </si>
  <si>
    <t>Reparation of premises</t>
  </si>
  <si>
    <t>Reparation of rented premises</t>
  </si>
  <si>
    <t>Accrual account reparation of premises, non-public sector</t>
  </si>
  <si>
    <t>Other premises costs</t>
  </si>
  <si>
    <t>Cut-off days invoices</t>
  </si>
  <si>
    <t>Repairs and maintainence</t>
  </si>
  <si>
    <t>Machines and technical apparatus</t>
  </si>
  <si>
    <t>Repairs and maintence and technical apparatus</t>
  </si>
  <si>
    <t>Servicing and maintenance contracts</t>
  </si>
  <si>
    <t>Spare parts</t>
  </si>
  <si>
    <t>Accruals repairs and maintainence, non-public sector</t>
  </si>
  <si>
    <t>Computers and beloninb equipment</t>
  </si>
  <si>
    <t>Repairs and maintenance computers</t>
  </si>
  <si>
    <t>Realisation loss sales assets</t>
  </si>
  <si>
    <t>Equipment and inventories etc</t>
  </si>
  <si>
    <t>Realisation loss fixed assets, governmental buyers</t>
  </si>
  <si>
    <t>Realisation loss fixed assets, non- governmental buyers</t>
  </si>
  <si>
    <t>Public law fees, taxes and client losses</t>
  </si>
  <si>
    <t>Public law fees</t>
  </si>
  <si>
    <t>License fees according to law</t>
  </si>
  <si>
    <t>Public law fees, governmental counterpart</t>
  </si>
  <si>
    <t>Accruals, public law fees, non-governmental</t>
  </si>
  <si>
    <t>Taxes</t>
  </si>
  <si>
    <t>Cars, tax</t>
  </si>
  <si>
    <t>Duty and shipping</t>
  </si>
  <si>
    <t>Advertising tax</t>
  </si>
  <si>
    <t>Congestion charge</t>
  </si>
  <si>
    <t>Accruals taxes</t>
  </si>
  <si>
    <t>Customers' losses (goods)</t>
  </si>
  <si>
    <t>Determined customers' losses, goods, non-public sector</t>
  </si>
  <si>
    <t>Suspected customers' losses, goods, non-public sector</t>
  </si>
  <si>
    <t>Customers' losses (services)</t>
  </si>
  <si>
    <t>Determined customers' losses, services, non-public sector</t>
  </si>
  <si>
    <t>Suspected customers' losses, services, non-public sector</t>
  </si>
  <si>
    <t>Indemnity</t>
  </si>
  <si>
    <t>Indemnity, governmental counterpart</t>
  </si>
  <si>
    <t>Indemnity, non-governmental counterpart</t>
  </si>
  <si>
    <t xml:space="preserve">Travel, representation and information </t>
  </si>
  <si>
    <t>Unsolved costs</t>
  </si>
  <si>
    <t>Domestic travel</t>
  </si>
  <si>
    <t>Train domestic</t>
  </si>
  <si>
    <t>Flight domestic</t>
  </si>
  <si>
    <t>Taxi domestic</t>
  </si>
  <si>
    <t>Rental cars domestic</t>
  </si>
  <si>
    <t>other travel expenses domestic</t>
  </si>
  <si>
    <t>Hotel and accomodation domestic</t>
  </si>
  <si>
    <t xml:space="preserve">Conference fees domestic , not KI employees </t>
  </si>
  <si>
    <t>Travels abroad</t>
  </si>
  <si>
    <t>Train abroad</t>
  </si>
  <si>
    <t>Flight abroad</t>
  </si>
  <si>
    <t>Taxi abroad</t>
  </si>
  <si>
    <t>Rental cars abroad</t>
  </si>
  <si>
    <t>other travel expenses abroad</t>
  </si>
  <si>
    <t>Hotel and accomodation abroad</t>
  </si>
  <si>
    <t>Conferences fees abroad, non-KI employed</t>
  </si>
  <si>
    <t>External representation (entertainment)</t>
  </si>
  <si>
    <t>Gift from KI Profilbutiken to an external person (KI invoice)</t>
  </si>
  <si>
    <t xml:space="preserve">Advertising </t>
  </si>
  <si>
    <t>Exhibitions</t>
  </si>
  <si>
    <t>Conference arrangements (under KI management)</t>
  </si>
  <si>
    <t>Other information costs</t>
  </si>
  <si>
    <t>Purchase of products</t>
  </si>
  <si>
    <t>Fixed assets, equipment</t>
  </si>
  <si>
    <t>Short term investments, non-fixed assets</t>
  </si>
  <si>
    <t>Short term investments</t>
  </si>
  <si>
    <t>Short term investments, computers and computer equipment</t>
  </si>
  <si>
    <t>Consumables</t>
  </si>
  <si>
    <t>Consumables, computers and computer equipment</t>
  </si>
  <si>
    <t>Printing, publications, paper items and office supplies</t>
  </si>
  <si>
    <t>Copy paper</t>
  </si>
  <si>
    <t xml:space="preserve">Department internal purchase/sale printed matter, publications mm. </t>
  </si>
  <si>
    <t>Printed matter, publicatios etc. (KI internal invoice)</t>
  </si>
  <si>
    <t>printed matter and preprinted stationary</t>
  </si>
  <si>
    <t>Technical literature newspapers and periodicals</t>
  </si>
  <si>
    <t>Subscriptions</t>
  </si>
  <si>
    <t>Reference literature</t>
  </si>
  <si>
    <t>Course literature</t>
  </si>
  <si>
    <t xml:space="preserve">Books </t>
  </si>
  <si>
    <t>Databases</t>
  </si>
  <si>
    <t>Office supplies</t>
  </si>
  <si>
    <t>Accruals printed material, non-governmental</t>
  </si>
  <si>
    <t>Lab chemicals</t>
  </si>
  <si>
    <t>Basic chemicals</t>
  </si>
  <si>
    <t>Department internal purchase/sale of chemicals</t>
  </si>
  <si>
    <t>Chemicals (KI internal invoice)</t>
  </si>
  <si>
    <t>Chemical kits</t>
  </si>
  <si>
    <t>Dental material</t>
  </si>
  <si>
    <t>Denatured ethanol</t>
  </si>
  <si>
    <t>Drugs for laboratory purpose</t>
  </si>
  <si>
    <t>Hire of gas cylinder</t>
  </si>
  <si>
    <t>Biological substances</t>
  </si>
  <si>
    <t>Purchase of biosubstances</t>
  </si>
  <si>
    <t>Department internal purchase/sale of biosubstances</t>
  </si>
  <si>
    <t>Biosubstances</t>
  </si>
  <si>
    <t>media</t>
  </si>
  <si>
    <t>Sera and blood products</t>
  </si>
  <si>
    <t>Tissue culture</t>
  </si>
  <si>
    <t>Isotopes</t>
  </si>
  <si>
    <t>Water for laboratory operations</t>
  </si>
  <si>
    <t>Food for laboratory operations</t>
  </si>
  <si>
    <t>Animals</t>
  </si>
  <si>
    <t>Department internal purchase/sale animals</t>
  </si>
  <si>
    <t>Animals (KI internal invoice)</t>
  </si>
  <si>
    <t>Animal food</t>
  </si>
  <si>
    <t>Bedding for animal housing</t>
  </si>
  <si>
    <t>Glass, plastic and protective equipmet (KI invoice)</t>
  </si>
  <si>
    <t>Glass</t>
  </si>
  <si>
    <t xml:space="preserve">Department internal purchase/sale glas, plastic and protective equipment </t>
  </si>
  <si>
    <t>Glas, plastic and protective equipment (KI-internal invoice)</t>
  </si>
  <si>
    <t xml:space="preserve">Cellular plastic </t>
  </si>
  <si>
    <t>Other laboratory plastic items</t>
  </si>
  <si>
    <t>Hygienic articles</t>
  </si>
  <si>
    <t>Work clothes, purchase</t>
  </si>
  <si>
    <t>Work clothes, washing</t>
  </si>
  <si>
    <t>Other goods and other consumables</t>
  </si>
  <si>
    <t>Cars, fuel</t>
  </si>
  <si>
    <t>Cars, other</t>
  </si>
  <si>
    <t>Consumables materials</t>
  </si>
  <si>
    <t>Promotional items</t>
  </si>
  <si>
    <t>Metals</t>
  </si>
  <si>
    <t>Ohter purchases of goods</t>
  </si>
  <si>
    <t>Accrual other goods/consumables, governmental</t>
  </si>
  <si>
    <t>Accrual other goods/consumables, non-governmental</t>
  </si>
  <si>
    <t>Department internatl purchase/sale other goods/consumables</t>
  </si>
  <si>
    <t>Other goods/consumables (KI internal invoice)</t>
  </si>
  <si>
    <t>Services</t>
  </si>
  <si>
    <t>ALF reimbursement (ALF = agreement with hospital)</t>
  </si>
  <si>
    <t>ALF reimbursement (ALF = agreement with hospital) basic education</t>
  </si>
  <si>
    <t>ALF reimbursement (ALF = agreement with hospital) central administration</t>
  </si>
  <si>
    <t>Research services</t>
  </si>
  <si>
    <t>Study participant (subject) reimbursement non-taxable</t>
  </si>
  <si>
    <t>Study participant (subject) reimbursement taxable</t>
  </si>
  <si>
    <t>Social fees study participant (subject)</t>
  </si>
  <si>
    <t>Computer services</t>
  </si>
  <si>
    <t>Department internal IT costs (only witin the central administration)</t>
  </si>
  <si>
    <t>IT costs (KI invoice)</t>
  </si>
  <si>
    <t>Computer programs, licenses</t>
  </si>
  <si>
    <t>Service agreements and maintainence for computer equipment</t>
  </si>
  <si>
    <t>External data processing</t>
  </si>
  <si>
    <t>Department internal EFH-costs (only finance dept.)</t>
  </si>
  <si>
    <t>EFH-costs (KI internal invoice)</t>
  </si>
  <si>
    <t>Other computer services</t>
  </si>
  <si>
    <t>Electronic magazines</t>
  </si>
  <si>
    <t>Electronic books</t>
  </si>
  <si>
    <t>Elektronisk literature</t>
  </si>
  <si>
    <t>Database (for library services)</t>
  </si>
  <si>
    <t>Accrual computer services, governmental</t>
  </si>
  <si>
    <t>Accrual computer services, non-governmental</t>
  </si>
  <si>
    <t>Education services</t>
  </si>
  <si>
    <t>Purchased education courses</t>
  </si>
  <si>
    <t>Purchased ordered education</t>
  </si>
  <si>
    <t>Student costs</t>
  </si>
  <si>
    <t>Travel grant</t>
  </si>
  <si>
    <t>Visiting grant</t>
  </si>
  <si>
    <t>Accrual education services, non-governmental</t>
  </si>
  <si>
    <t>Postage</t>
  </si>
  <si>
    <t>Telephone, fax</t>
  </si>
  <si>
    <t>Department intern telephone costs</t>
  </si>
  <si>
    <t>Telephone (KI intern invoice)</t>
  </si>
  <si>
    <t>Mobile phone, calls</t>
  </si>
  <si>
    <t>Mobile phone, subscription</t>
  </si>
  <si>
    <t>Data communications</t>
  </si>
  <si>
    <t>Accrual tele, non-public sector</t>
  </si>
  <si>
    <t xml:space="preserve">Operational leasing </t>
  </si>
  <si>
    <t xml:space="preserve">Short term hire/leasing, machines, equipment etc. </t>
  </si>
  <si>
    <t>Short term hire/leasing cars</t>
  </si>
  <si>
    <t>Accrual operational leasing, non-public sector</t>
  </si>
  <si>
    <t>Carriage and transportation</t>
  </si>
  <si>
    <t>Freight and transportation services</t>
  </si>
  <si>
    <t>Freight fee for purchase of goods</t>
  </si>
  <si>
    <t>Consultant's fees</t>
  </si>
  <si>
    <t>Fees, renumeration for part-funded post/job</t>
  </si>
  <si>
    <t>Analysis costs</t>
  </si>
  <si>
    <t xml:space="preserve">Dental technology work </t>
  </si>
  <si>
    <t>Dental technology work, students</t>
  </si>
  <si>
    <t>Dental implants</t>
  </si>
  <si>
    <t>Drawing, copying and photographic service</t>
  </si>
  <si>
    <t>Auditors' fee</t>
  </si>
  <si>
    <t>Other services</t>
  </si>
  <si>
    <t>Animal housing</t>
  </si>
  <si>
    <t>Animal housing (KI invoice)</t>
  </si>
  <si>
    <t>Association fees</t>
  </si>
  <si>
    <t xml:space="preserve">Meals during courses </t>
  </si>
  <si>
    <t>Insurances, damages</t>
  </si>
  <si>
    <t>Monitoring costs</t>
  </si>
  <si>
    <t>Other fees</t>
  </si>
  <si>
    <t>Costs to be invoiced to other public entity</t>
  </si>
  <si>
    <t>Costs within common governmental projects</t>
  </si>
  <si>
    <t>Fee tailormade educations (KI internal invoice)</t>
  </si>
  <si>
    <t xml:space="preserve">Accrual </t>
  </si>
  <si>
    <t>Accrual services, non-public sector</t>
  </si>
  <si>
    <t>Other services (KI-internal invoice)</t>
  </si>
  <si>
    <t>Costs to be invoiced elsewhere</t>
  </si>
  <si>
    <t>Financial costs</t>
  </si>
  <si>
    <t xml:space="preserve">Interest costs </t>
  </si>
  <si>
    <t>Interest costs, RGK, governmental</t>
  </si>
  <si>
    <t>Penalty interest, public sector</t>
  </si>
  <si>
    <t>Penalty interest, private sector</t>
  </si>
  <si>
    <t>Accrual account interest</t>
  </si>
  <si>
    <t>Periodical interest costs RGK, governmental</t>
  </si>
  <si>
    <t>Exchange rate losses</t>
  </si>
  <si>
    <t>Exchange rate losses, non-public sector</t>
  </si>
  <si>
    <t>Exchange rate losses securities, non-governmental</t>
  </si>
  <si>
    <t>Devaluation of stocks and shares, non-governmental</t>
  </si>
  <si>
    <t>Other financial costs, governmental agencies</t>
  </si>
  <si>
    <t>Other financial costs, non-governmental agencies</t>
  </si>
  <si>
    <t>Department internal financial cost</t>
  </si>
  <si>
    <t>Financial cost (KI internal invoice)</t>
  </si>
  <si>
    <t xml:space="preserve">Sale of assets </t>
  </si>
  <si>
    <t>Accounted value, own estimation</t>
  </si>
  <si>
    <t>Redistribution of realisation gain/loss own estimation</t>
  </si>
  <si>
    <t>Recorded value , rights</t>
  </si>
  <si>
    <t>Redistribution of realisation gain/loss, rights</t>
  </si>
  <si>
    <t>Sales of material resources</t>
  </si>
  <si>
    <t xml:space="preserve">Sales income, improvement costs, </t>
  </si>
  <si>
    <t>Recorded value, improvement costs</t>
  </si>
  <si>
    <t xml:space="preserve">Redistribution (transfer) of realisation gain/losses, improvement costs. </t>
  </si>
  <si>
    <t>Sales income, material resources</t>
  </si>
  <si>
    <t>Recorded value, material resources</t>
  </si>
  <si>
    <t xml:space="preserve">Redistribution (transfer) of realisation gain/losses, material resources </t>
  </si>
  <si>
    <t>Sales of financial fixed assets</t>
  </si>
  <si>
    <t>Sales income financial assets</t>
  </si>
  <si>
    <t>Recorded value financial assets</t>
  </si>
  <si>
    <t>Redistribution of realisation gain/loss financial assets</t>
  </si>
  <si>
    <t>Depreciation and devaluations</t>
  </si>
  <si>
    <t>Depreciations</t>
  </si>
  <si>
    <t>Depreciation equipment, X (3 years)</t>
  </si>
  <si>
    <t>Depreciation equipment, X (5 years)</t>
  </si>
  <si>
    <t>Depreciation equipment, X (10 years)</t>
  </si>
  <si>
    <t>Depreciation intellectural property (5 years)</t>
  </si>
  <si>
    <t>Depreciation improvement cost other persons property (10 years)</t>
  </si>
  <si>
    <t>Depreciation intellectual property (5 year)</t>
  </si>
  <si>
    <t>Depreciation improvement costs other persons property (10 years)</t>
  </si>
  <si>
    <t>Part of equipment/facility</t>
  </si>
  <si>
    <t>Depreciation costs fixed assets (KI internal invoice)</t>
  </si>
  <si>
    <t>Account</t>
  </si>
  <si>
    <t>Rule</t>
  </si>
  <si>
    <t>Code</t>
  </si>
  <si>
    <t>Amount</t>
  </si>
  <si>
    <t>Year</t>
  </si>
  <si>
    <t>allowed sometimes</t>
  </si>
  <si>
    <t>Comments</t>
  </si>
  <si>
    <t>must be auditable</t>
  </si>
  <si>
    <t>OK during business trips</t>
  </si>
  <si>
    <t>To be discussed</t>
  </si>
  <si>
    <t>It depends on the type of program</t>
  </si>
  <si>
    <t>It depends on the type of freight</t>
  </si>
  <si>
    <t>Total</t>
  </si>
  <si>
    <t>Eligible costs</t>
  </si>
  <si>
    <t>Non eligible costs</t>
  </si>
  <si>
    <t>Purchase of services</t>
  </si>
  <si>
    <t>Summa av Amount</t>
  </si>
  <si>
    <t>Inst internal animal Housing</t>
  </si>
  <si>
    <t>Internal salaries</t>
  </si>
  <si>
    <t xml:space="preserve">Salaries to permanent employed personnel </t>
  </si>
  <si>
    <t xml:space="preserve">Internal audit </t>
  </si>
  <si>
    <t xml:space="preserve">Courses/conferences </t>
  </si>
  <si>
    <t xml:space="preserve">Gift from KI Profilbutiken to an external person </t>
  </si>
  <si>
    <t>Chemicals</t>
  </si>
  <si>
    <t xml:space="preserve">Animals </t>
  </si>
  <si>
    <t>Internal purchase/sale animals</t>
  </si>
  <si>
    <t xml:space="preserve"> Internal purchase/sale of biosubstances</t>
  </si>
  <si>
    <t>Internal purchase/sale of chemicals</t>
  </si>
  <si>
    <t>Internatl purchase/sale other goods/consumables</t>
  </si>
  <si>
    <t>Glas, plastic and protective equipment</t>
  </si>
  <si>
    <t xml:space="preserve">Other goods/consumables </t>
  </si>
  <si>
    <t xml:space="preserve">Fee tailormade educations </t>
  </si>
  <si>
    <t xml:space="preserve">Other services </t>
  </si>
  <si>
    <t>_</t>
  </si>
  <si>
    <t xml:space="preserve">Internal purchase/sale glas, plastic….. </t>
  </si>
  <si>
    <t>Konto</t>
  </si>
  <si>
    <t>Beskrivning</t>
  </si>
  <si>
    <t>Konto(T)</t>
  </si>
  <si>
    <t>Belopp</t>
  </si>
  <si>
    <t xml:space="preserve">Short term hire/leasing, machines, equipment </t>
  </si>
  <si>
    <t>Depends on type of machine mail info</t>
  </si>
  <si>
    <t>Gemensam kostnad/intäkt</t>
  </si>
  <si>
    <t>MTC</t>
  </si>
  <si>
    <t>C1</t>
  </si>
  <si>
    <t>Begr.värde</t>
  </si>
  <si>
    <t>C2</t>
  </si>
  <si>
    <t>MBB</t>
  </si>
  <si>
    <t>C3</t>
  </si>
  <si>
    <t>FyFa</t>
  </si>
  <si>
    <t>C4</t>
  </si>
  <si>
    <t>Neuro</t>
  </si>
  <si>
    <t>C5</t>
  </si>
  <si>
    <t>CMB</t>
  </si>
  <si>
    <t>C6</t>
  </si>
  <si>
    <t>IMM</t>
  </si>
  <si>
    <t>C7</t>
  </si>
  <si>
    <t>LIME</t>
  </si>
  <si>
    <t>C8</t>
  </si>
  <si>
    <t>MEB</t>
  </si>
  <si>
    <t>CA</t>
  </si>
  <si>
    <t>INCF</t>
  </si>
  <si>
    <t>CB</t>
  </si>
  <si>
    <t>KIB</t>
  </si>
  <si>
    <t>CC</t>
  </si>
  <si>
    <t>KM</t>
  </si>
  <si>
    <t>CD</t>
  </si>
  <si>
    <t>ETV</t>
  </si>
  <si>
    <t>D1</t>
  </si>
  <si>
    <t>KIDS</t>
  </si>
  <si>
    <t>H1</t>
  </si>
  <si>
    <t>NVS</t>
  </si>
  <si>
    <t>H5</t>
  </si>
  <si>
    <t>LABMED</t>
  </si>
  <si>
    <t>H7</t>
  </si>
  <si>
    <t>MedH</t>
  </si>
  <si>
    <t>H9</t>
  </si>
  <si>
    <t>CLINTEC</t>
  </si>
  <si>
    <t>K1</t>
  </si>
  <si>
    <t>MMK</t>
  </si>
  <si>
    <t>K2</t>
  </si>
  <si>
    <t>MedS</t>
  </si>
  <si>
    <t>K6</t>
  </si>
  <si>
    <t>KBH</t>
  </si>
  <si>
    <t>K7</t>
  </si>
  <si>
    <t>OnkPat</t>
  </si>
  <si>
    <t>K8</t>
  </si>
  <si>
    <t>CNS</t>
  </si>
  <si>
    <t>K9</t>
  </si>
  <si>
    <t>PHS</t>
  </si>
  <si>
    <t>OF</t>
  </si>
  <si>
    <t>DENTMED</t>
  </si>
  <si>
    <t>S1</t>
  </si>
  <si>
    <t>SÖS</t>
  </si>
  <si>
    <t>UF</t>
  </si>
  <si>
    <t>UG</t>
  </si>
  <si>
    <t>UI</t>
  </si>
  <si>
    <t>UK</t>
  </si>
  <si>
    <t>US</t>
  </si>
  <si>
    <t>-</t>
  </si>
  <si>
    <t>Depends on what type of data processing</t>
  </si>
  <si>
    <t>Depends on what the cars is used for</t>
  </si>
  <si>
    <t xml:space="preserve">Depends on the machine </t>
  </si>
  <si>
    <t>Depends on what the leasing is for</t>
  </si>
  <si>
    <t>Depends on the type of dataprocessing</t>
  </si>
  <si>
    <t>OBS</t>
  </si>
  <si>
    <t>Instruction</t>
  </si>
  <si>
    <t>Background</t>
  </si>
  <si>
    <t xml:space="preserve">This implies that the auditability begins with invoicing. By auditability is meant that one should be able to trace the total amount of the invoice down to the various sub-components of that amount. </t>
  </si>
  <si>
    <t xml:space="preserve">As the calcuation form is intended to create uniformity and auditability, it is based on assumptions, estimations and simplifications to produce various distribution keys. In order to evidence that these assumptions, estimations and assessments are not simply made up, but are well based and can be motivated, the forms, themselves and  the distribution keys must be able to be well-grounded and based on the operations undertaken by the clinics. The areas requiring motivation and explanation are:
</t>
  </si>
  <si>
    <t xml:space="preserve">- Distribution keys, partly the chosen keys (time spent, type of cage/type of animal and capacity), and partly those keys which have not been chosen
- Estimations and assessments undertaken
</t>
  </si>
  <si>
    <t>The basis of the assumptions, estimations and simplifications are to be documented by the Clinic. The documentation and supporting materials shall be documented and material is to be saved in accordance with current regulations.</t>
  </si>
  <si>
    <t>Cost drivers – chosen distribution keys</t>
  </si>
  <si>
    <t>The Clinic internally invoices clients/institutions on the basis of the cost of a given cage type/type of animal per day. The number of housing days is to be well documented. This is a basic premise. In order to calculate this cost, a number of cost drivers deemed to be relevant, are applied. The cost drivers which the Clinic has produced are time spent, cage type/type of animal and capacity. With this as the starting point, the costs are distributed to housing days and animal(s).</t>
  </si>
  <si>
    <t>- Working time refers to the portion of the caretaker’s time spent on the respective cage or animal.Working time shall preferably be based upon time reporting, however since time reporting does not occur at the Clinic, the next best alternatives are either time studies or time measurements. That is to say, to measure the time that the keeper spends carrying out different activities. Since working time is not based upon continuous time reporting but instead on time measurement it is important that these measurements be carried out on a regular basis. It is preferable that these measurements are carried out as often as possible, two or more times per year, and that they are carried out during high and low points in activity and use of capacity. Especially at the outset, to ensure that time does not vary all to much throughout the year and when clinic routines are changed. The time measurements shall be documented and archived and include the personnel at the Clinic.</t>
  </si>
  <si>
    <t>- Cage type/type of animal refers to the type of cage used/animal housed at the clinic. Either cage type or number of animals shall be used depending upon animal type. The deciding factor is the size of the animal, e.g. in regard to smaller animals such as mice, rats or guinea pig, the calculation is based upon the number of cage days while in regard to larger animals the number of animals is calculated.</t>
  </si>
  <si>
    <t>Updating of the animal housing calculation form</t>
  </si>
  <si>
    <t xml:space="preserve">The Clinical Research Center calculation and its input data must be updated annually. The update shall be carried out previous to the close of the first quarter. This means that the statistics regarding cage and housing days, capacity, and working time shall be compiled and approved to be able to enter onto the form which will be reviewed subsequent to their annual establishment and checked to ensure that they are correct. </t>
  </si>
  <si>
    <t>Instructions</t>
  </si>
  <si>
    <t xml:space="preserve">Brief instructions can be found in each tab of the calculation form. Values shall be entered into the green cells. Begin by filling in the tab, "Statistics". The tab, "Costs" contains exported costs from Agresso that under the tab "Cost allocation" are automatically divided up into eligible and non-eligible costs. </t>
  </si>
  <si>
    <t>Note: Applicable statistics and costs for the last two years are required. If data is not available for two years then an estimate must be carried out. The basis for this estimate shall be documented.</t>
  </si>
  <si>
    <t>Documentation requirements (own binder)</t>
  </si>
  <si>
    <t>Capacity</t>
  </si>
  <si>
    <t xml:space="preserve">In the respective clinics, there must exist documentation evidencing total capacity, the year’s capacity utilisation and a logical and clear calculation of how one has calculated the year’s utilisation. This shall be documented and material is to be saved according to applicable regulations.  </t>
  </si>
  <si>
    <t>Cage type/type of animal</t>
  </si>
  <si>
    <t>In the documentation regarding cage type/type of animal, there must be a statement as to whether there are various types of cages. It is the cages physical characteristics that shall be described. Furthermore, documentation must be produced describing what the respective cages are used for, whether the maintenance of these cages differs in time, etc. In the documentation, it has to be defined which animals are calculated based on type of animal and which animals that are calculated based on type of cage and further, why this distribution has been performed. This shall be documented and material is to be saved in accordance with current regulations.</t>
  </si>
  <si>
    <t>Working time</t>
  </si>
  <si>
    <t xml:space="preserve">Working time shall be reported, in order to fit the model,  per cage type/type of animal. There is a form for time studies which is to be used. If not for future refinement and adjustment, use of the form can be a good idea to register the time spent on various activities, such as feeding, change of cages, bathing/washing of animals, etc. All parts of the time study are to be documented to meet the requirement of traceability and auditability. The documentation and material is to be saved in accordance with applicable regulations. </t>
  </si>
  <si>
    <t>Cage days</t>
  </si>
  <si>
    <t>The documentation regarding cage days should include a description of how the cage/housing days are calculated. The relationship to the animals must also be described, that is, how one handles the calculation when there are a number of animals in one cage. A register is to be produced for each animal, from “entry to discharge”. This shall be documented and materials shall  be saved in accordance with applicableregulations</t>
  </si>
  <si>
    <t xml:space="preserve">Specify year </t>
  </si>
  <si>
    <t>Specify capacity in %</t>
  </si>
  <si>
    <t xml:space="preserve">Enter utilization of capacity in the form for the last two years. </t>
  </si>
  <si>
    <t>Cage type/Type of animal</t>
  </si>
  <si>
    <t>Enter the cage/animal types in the form that have been used in the clinic for the last two years.</t>
  </si>
  <si>
    <t>Enter the time in the form that has been spent attending to each cage/animal type for the last two years.</t>
  </si>
  <si>
    <t xml:space="preserve">The number of cage days is based on the last two years’ actual number of cage days and that data is available for two years. </t>
  </si>
  <si>
    <t>Enter the number of cage days for each individual cage in the form.</t>
  </si>
  <si>
    <t>Cage type</t>
  </si>
  <si>
    <t>Type of animal</t>
  </si>
  <si>
    <t>Animal days</t>
  </si>
  <si>
    <t>Working time %</t>
  </si>
  <si>
    <t xml:space="preserve">Search for costs per group or project by using browser report “Kostnader Djurhuskalkyl”. </t>
  </si>
  <si>
    <t xml:space="preserve">The report is found under Ekonomi - Fråga and then click the + sign at saldotabell. </t>
  </si>
  <si>
    <t xml:space="preserve">Press F7 and fill in the cell with group or project, see example below where group </t>
  </si>
  <si>
    <t>C3401* is used.</t>
  </si>
  <si>
    <t>Paste the data generated from group or project searched for to the specified location</t>
  </si>
  <si>
    <t xml:space="preserve"> in the spreadsheet and enter the period referred to. </t>
  </si>
  <si>
    <t>The costs in the Pivot table are allocated on the basis of whether they are eligible or not.</t>
  </si>
  <si>
    <t>Then go to tab “Cost distribution” to find the results from the group or project searched for</t>
  </si>
  <si>
    <t xml:space="preserve"> in a Pivot table (update the Pivot table by right clicking and selecting update Pivot). </t>
  </si>
  <si>
    <t xml:space="preserve">The table below shows the costs found in the Pivot table under tab, ‟Cost distribution”. </t>
  </si>
  <si>
    <t>Cost distribution</t>
  </si>
  <si>
    <t xml:space="preserve">Update the Pivot table by right clicking on the Pivot table and choosing “update”. </t>
  </si>
  <si>
    <t>Tot. Cost</t>
  </si>
  <si>
    <t>Cost fr. Pivot</t>
  </si>
  <si>
    <t>Difference</t>
  </si>
  <si>
    <t xml:space="preserve">By double clicking on an amount in the Pivot table, a new Excel tab is opened and in this tab you will find the </t>
  </si>
  <si>
    <t>accounts to which the amounts are to be distributed.</t>
  </si>
  <si>
    <t>Control</t>
  </si>
  <si>
    <t>Eligible</t>
  </si>
  <si>
    <t>Non-eligible</t>
  </si>
  <si>
    <t>Total costs</t>
  </si>
  <si>
    <t>From tab Cost distribution</t>
  </si>
  <si>
    <t xml:space="preserve">A portion of the costs in the table below require manual adjustments  as it is not always possible to assess what </t>
  </si>
  <si>
    <t xml:space="preserve">is eligible. This applies to, amongst other things, account 5611 where the type of investment determines if the </t>
  </si>
  <si>
    <t xml:space="preserve">cost is eligible. Accounts XXX8 and XXX9 are usually eligible costs where debited overhead expenses are </t>
  </si>
  <si>
    <t xml:space="preserve">eliminated. The table below shows the accounts which are classified as non-eligible but where portions or all of </t>
  </si>
  <si>
    <t xml:space="preserve">the amounts can be adjusted to eligible after approval. The costs deemed to be non-eligible require a costing in </t>
  </si>
  <si>
    <t>order to be distributed to other projects.</t>
  </si>
  <si>
    <t>Fill in the amount which is not to be included in non-eligible costs in column “Adjustment” ( do not put a minus sign before the amount, unless it is an adjustment of a credit post).</t>
  </si>
  <si>
    <t>Adjustment of Non-eligible costs to eligible</t>
  </si>
  <si>
    <t>Adjustment</t>
  </si>
  <si>
    <t>Explanation</t>
  </si>
  <si>
    <t>Adjustment of costs</t>
  </si>
  <si>
    <t>Adjustment of non-eligible costs</t>
  </si>
  <si>
    <t>Eligible costs after adjustment</t>
  </si>
  <si>
    <t>Non-eligible costs after adjustment</t>
  </si>
  <si>
    <t>Ok, during business trips</t>
  </si>
  <si>
    <t>Allowed sometimes</t>
  </si>
  <si>
    <t>It depends on the type of investment</t>
  </si>
  <si>
    <t>It depends on the type of dataprocessing</t>
  </si>
  <si>
    <t>It depends on what is hired</t>
  </si>
  <si>
    <t>It depends on what the car is used for</t>
  </si>
  <si>
    <t xml:space="preserve">It depends on the machine </t>
  </si>
  <si>
    <t>It depends on what the leasing is for</t>
  </si>
  <si>
    <t>it depends on the type of freight</t>
  </si>
  <si>
    <t>Any possible adjustments must be commented on and reference shall be made to the supporting verification, tab "Compilation of vouchernumbers".</t>
  </si>
  <si>
    <t>Cost</t>
  </si>
  <si>
    <t>Vouchernumber &amp; comment</t>
  </si>
  <si>
    <t>Compilation of vouchernumbers and comments</t>
  </si>
  <si>
    <t>Statistics</t>
  </si>
  <si>
    <r>
      <t>Check to ensure that there is no difference between ‟Total costs</t>
    </r>
    <r>
      <rPr>
        <b/>
        <sz val="12"/>
        <color theme="1"/>
        <rFont val="Times New Roman"/>
        <family val="1"/>
      </rPr>
      <t xml:space="preserve">” </t>
    </r>
    <r>
      <rPr>
        <sz val="12"/>
        <color theme="1"/>
        <rFont val="Times New Roman"/>
        <family val="1"/>
      </rPr>
      <t>and ‟Costs from Pivot</t>
    </r>
    <r>
      <rPr>
        <b/>
        <sz val="12"/>
        <color theme="1"/>
        <rFont val="Times New Roman"/>
        <family val="1"/>
      </rPr>
      <t>”</t>
    </r>
    <r>
      <rPr>
        <sz val="12"/>
        <color theme="1"/>
        <rFont val="Times New Roman"/>
        <family val="1"/>
      </rPr>
      <t xml:space="preserve"> in the table, ‟Control</t>
    </r>
    <r>
      <rPr>
        <b/>
        <sz val="12"/>
        <color theme="1"/>
        <rFont val="Times New Roman"/>
        <family val="1"/>
      </rPr>
      <t xml:space="preserve">” </t>
    </r>
  </si>
  <si>
    <t>produce the correct value in the Pivot table.</t>
  </si>
  <si>
    <r>
      <t>Click on the filter symbol and choose ‟all</t>
    </r>
    <r>
      <rPr>
        <b/>
        <sz val="12"/>
        <color theme="1"/>
        <rFont val="Times New Roman"/>
        <family val="1"/>
      </rPr>
      <t>”</t>
    </r>
    <r>
      <rPr>
        <sz val="12"/>
        <color theme="1"/>
        <rFont val="Times New Roman"/>
        <family val="1"/>
      </rPr>
      <t>, but put an ‟x</t>
    </r>
    <r>
      <rPr>
        <b/>
        <sz val="12"/>
        <color theme="1"/>
        <rFont val="Times New Roman"/>
        <family val="1"/>
      </rPr>
      <t>”</t>
    </r>
    <r>
      <rPr>
        <sz val="12"/>
        <color theme="1"/>
        <rFont val="Times New Roman"/>
        <family val="1"/>
      </rPr>
      <t xml:space="preserve"> next to ‟missing (saknas)</t>
    </r>
    <r>
      <rPr>
        <b/>
        <sz val="12"/>
        <color theme="1"/>
        <rFont val="Times New Roman"/>
        <family val="1"/>
      </rPr>
      <t>”</t>
    </r>
    <r>
      <rPr>
        <sz val="12"/>
        <color theme="1"/>
        <rFont val="Times New Roman"/>
        <family val="1"/>
      </rPr>
      <t xml:space="preserve"> and ‟empty (tom)</t>
    </r>
    <r>
      <rPr>
        <b/>
        <sz val="12"/>
        <color theme="1"/>
        <rFont val="Times New Roman"/>
        <family val="1"/>
      </rPr>
      <t>”</t>
    </r>
    <r>
      <rPr>
        <sz val="12"/>
        <color theme="1"/>
        <rFont val="Times New Roman"/>
        <family val="1"/>
      </rPr>
      <t xml:space="preserve"> in order to  </t>
    </r>
  </si>
  <si>
    <t>(flera objekt)</t>
  </si>
  <si>
    <t xml:space="preserve">Cage type </t>
  </si>
  <si>
    <t>In order to be able to identify all of the costs for a specific clinic, all costs are to be registered to a specific project number established for the clinic. The overheads reported in the forms are of comprised of the two previous years’ actual costs according to Agresso. As the prototype of the clinic calculation looks today, it is the clinic’s total costs, and for the EU projects only those costs classified as eligible, which are distributed. No other distribution is made. In other words, there is no distribution between direct and indirect costs in the clinics. If there are actual costs for only one year, contact the central financial department and they will provide you with a special calculation form.</t>
  </si>
  <si>
    <t>KÅPAN extra deposition</t>
  </si>
  <si>
    <t>The EU has a variety of various requirements as regards costs deemed to be eligible as project costs. One of the most central requirements is that the costs are possible to trace to the EU project in question. This is usually no problem as regards Clinic costs, however, a common problem is that the invoices are not sufficiently detailed – and, therefore, not capable of being audited. There is also the problem that the costs are not based and allocated on the Clinic’s actual costs. In order to be able to invoice Clinic costs to EU projects, one needs to show that no non-eligible costs are included in the cost calculation. Examples of non-eligible costs are computers and VAT. Neither may indirect costs such as rent and office materials be included in the calculation as this would imply that the EU would be charged twice for such costs; both as direct costs via invoice and, then, as indirect costs via standard compensation paid for such costs.</t>
  </si>
  <si>
    <t>The major principle for the calculations is that the various types of costs are allocated according to the amount of time spent on each object, for example, type of animal. Due to this, time is measured during certain periods throughout the year, or after changes in capacity in terms of the various types of costs.</t>
  </si>
  <si>
    <t>- Capacity refers to the portion of the clinic’s capacity utilised during the year. Estimations of capactity have a central role in ensuring that yearly variations do not play too large a role in the calculation. Costs shall not vary all too much based upon whether the Clinic has been at full capacity during a year, or only utilised at 60 % of capacity in another year. Capacity shall be more than just an estimate. It shall be based upon actual use.</t>
  </si>
  <si>
    <t>below.</t>
  </si>
  <si>
    <t>Cost calculation</t>
  </si>
  <si>
    <t>If this refers to a new activity/event, fill in the budgeted costs in tab "Cost calculation budget".</t>
  </si>
  <si>
    <t>EU allows general, standard calculations as long as what is included in the calculation is clearly stated.</t>
  </si>
  <si>
    <t xml:space="preserve">In order to motivate the reasoning regarding the determination of cost drivers, that is,  the chosen distribution keys, the clinics must be able to evidence that there is no difference between the fodder being fed to the animals, that the cleaning of the cages does not vary due to the type of cage, and that the amount of fodder does not differentiate significantly regardless of whether it is question of mice, rats or guinea pigs. In those cases where there were differences in the handling of animals, for example, differences in the costs of fodder, cleaning, etc. is significant, these differences should be analysed and evaluated to separately. This should be documented and the documentation should be saved according to applicable regulations. </t>
  </si>
  <si>
    <t>The Animal housing calculation form shows the calculated costs for Cage type and/or type of animal, and the eligble cost for EU</t>
  </si>
  <si>
    <t xml:space="preserve">projects and cost that should be debited for internal KI-projects and external customers. The Clinic invoices </t>
  </si>
  <si>
    <t>all costs and it is, then, the client/institution which codes the costs to the correct project numbers.</t>
  </si>
  <si>
    <r>
      <t>Example:</t>
    </r>
    <r>
      <rPr>
        <sz val="11"/>
        <color theme="1"/>
        <rFont val="Times New Roman"/>
        <family val="1"/>
      </rPr>
      <t xml:space="preserve"> an department is going to invoice another KI department for animal housing costs, the calculation is seen below. The costs in</t>
    </r>
  </si>
  <si>
    <t>the example below for cage type 1 for other KI internal projects are 750 kr per day, out of these 750 kr, only 375 kr are eligble to debit a</t>
  </si>
  <si>
    <t xml:space="preserve">EU-project, the remaining 375 kr need to be debited to another project (co-financing). </t>
  </si>
  <si>
    <t>Cost EU-project</t>
  </si>
  <si>
    <t>Cost other projects</t>
  </si>
  <si>
    <t xml:space="preserve">Cost external customer </t>
  </si>
  <si>
    <t>Cost calculation budget</t>
  </si>
  <si>
    <t>This tab is used to calculate cost for a new activity/action. The costs are calculated based on</t>
  </si>
  <si>
    <t>budgeted amounts. Fill in the budgeted amounts in the table below.</t>
  </si>
  <si>
    <t>A calculation is required in order to be able to distribute non-eligible costs to other projects.</t>
  </si>
  <si>
    <t>Example: an department is going to invoice another KI department for animal housing costs, the calculation is seen below. The costs in</t>
  </si>
  <si>
    <t>Specify the vouchernumbers and comment the amount that will be adjusted from the non-eligble cost to eligble costs in the table below.</t>
  </si>
  <si>
    <t>The rows where comments are needed will be marked with the text "Specify vouchernumber &amp; comment!"</t>
  </si>
  <si>
    <t>The clinical research center at KI ( referred to herein as “the Clinic”) invoices the projects for the animals being housed at the Clinic. The costs are based on the daily costs which are calculated on the number of days during which the animal is housed. The internal invoice sent to the project must specify the housing/cage type/animal or animals in question and the number of days the animal has been in the housing. A reference to the respective projects must be made by the institution, for example, through an order number, and this reference should be clearly seen on the internal invoice. The Animal housing calculation form shows the calculated costs for Cage type and/or type of animal, and the eligble cost for EU projects and cost that should be debited for internal KI-projects and external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</si>
</sst>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 #,##0.00\ _k_r_-;_-* &quot;-&quot;??\ _k_r_-;_-@_-"/>
    <numFmt numFmtId="165" formatCode="_-* #,##0\ _k_r_-;\-* #,##0\ _k_r_-;_-* &quot;-&quot;??\ _k_r_-;_-@_-"/>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theme="0"/>
      <name val="Calibri"/>
      <family val="2"/>
      <scheme val="minor"/>
    </font>
    <font>
      <u/>
      <sz val="11"/>
      <color theme="10"/>
      <name val="Calibri"/>
      <family val="2"/>
      <scheme val="minor"/>
    </font>
    <font>
      <u/>
      <sz val="14"/>
      <color rgb="FFFF0000"/>
      <name val="Calibri"/>
      <family val="2"/>
      <scheme val="minor"/>
    </font>
    <font>
      <b/>
      <i/>
      <sz val="18"/>
      <color theme="1"/>
      <name val="Times New Roman"/>
      <family val="1"/>
    </font>
    <font>
      <b/>
      <i/>
      <sz val="12"/>
      <color theme="1"/>
      <name val="Times New Roman"/>
      <family val="1"/>
    </font>
    <font>
      <b/>
      <i/>
      <sz val="24"/>
      <color theme="1"/>
      <name val="Times New Roman"/>
      <family val="1"/>
    </font>
    <font>
      <sz val="10"/>
      <color theme="1"/>
      <name val="Georgia"/>
      <family val="1"/>
    </font>
    <font>
      <sz val="11"/>
      <color theme="1"/>
      <name val="Times New Roman"/>
      <family val="1"/>
    </font>
    <font>
      <sz val="11"/>
      <name val="Times New Roman"/>
      <family val="1"/>
    </font>
    <font>
      <sz val="12"/>
      <color theme="1"/>
      <name val="Times New Roman"/>
      <family val="1"/>
    </font>
    <font>
      <i/>
      <sz val="11"/>
      <name val="Times New Roman"/>
      <family val="1"/>
    </font>
    <font>
      <b/>
      <i/>
      <sz val="11"/>
      <name val="Times New Roman"/>
      <family val="1"/>
    </font>
    <font>
      <i/>
      <sz val="12"/>
      <name val="Times New Roman"/>
      <family val="1"/>
    </font>
    <font>
      <sz val="12"/>
      <name val="Times New Roman"/>
      <family val="1"/>
    </font>
    <font>
      <b/>
      <i/>
      <sz val="14"/>
      <color theme="1"/>
      <name val="Times New Roman"/>
      <family val="1"/>
    </font>
    <font>
      <b/>
      <sz val="16"/>
      <color theme="1"/>
      <name val="Times New Roman"/>
      <family val="1"/>
    </font>
    <font>
      <b/>
      <i/>
      <sz val="16"/>
      <color theme="1"/>
      <name val="Times New Roman"/>
      <family val="1"/>
    </font>
    <font>
      <i/>
      <sz val="11"/>
      <color theme="1"/>
      <name val="Times New Roman"/>
      <family val="1"/>
    </font>
    <font>
      <i/>
      <sz val="12"/>
      <color theme="1"/>
      <name val="Times New Roman"/>
      <family val="1"/>
    </font>
    <font>
      <b/>
      <sz val="12"/>
      <color theme="1"/>
      <name val="Times New Roman"/>
      <family val="1"/>
    </font>
    <font>
      <b/>
      <sz val="11"/>
      <name val="Times New Roman"/>
      <family val="1"/>
    </font>
    <font>
      <u/>
      <sz val="12"/>
      <color theme="10"/>
      <name val="Times New Roman"/>
      <family val="1"/>
    </font>
    <font>
      <b/>
      <sz val="11"/>
      <color theme="1"/>
      <name val="Times New Roman"/>
      <family val="1"/>
    </font>
    <font>
      <b/>
      <sz val="14"/>
      <color theme="1"/>
      <name val="Times New Roman"/>
      <family val="1"/>
    </font>
    <font>
      <u/>
      <sz val="14"/>
      <color theme="10"/>
      <name val="Times New Roman"/>
      <family val="1"/>
    </font>
    <font>
      <b/>
      <u/>
      <sz val="11"/>
      <color theme="10"/>
      <name val="Calibri"/>
      <family val="2"/>
      <scheme val="minor"/>
    </font>
  </fonts>
  <fills count="2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39997558519241921"/>
        <bgColor indexed="64"/>
      </patternFill>
    </fill>
  </fills>
  <borders count="58">
    <border>
      <left/>
      <right/>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0"/>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auto="1"/>
      </right>
      <top/>
      <bottom/>
      <diagonal/>
    </border>
    <border>
      <left/>
      <right style="thin">
        <color auto="1"/>
      </right>
      <top/>
      <bottom style="thin">
        <color auto="1"/>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12">
    <xf numFmtId="0" fontId="0" fillId="0" borderId="0" xfId="0"/>
    <xf numFmtId="0" fontId="0" fillId="0" borderId="0" xfId="0" applyAlignment="1">
      <alignment horizontal="left"/>
    </xf>
    <xf numFmtId="0" fontId="0" fillId="0" borderId="1" xfId="0" applyBorder="1"/>
    <xf numFmtId="0" fontId="0" fillId="0" borderId="0" xfId="0" pivotButton="1"/>
    <xf numFmtId="4" fontId="0" fillId="0" borderId="0" xfId="0" applyNumberFormat="1"/>
    <xf numFmtId="4" fontId="0" fillId="0" borderId="1" xfId="0" applyNumberFormat="1" applyBorder="1"/>
    <xf numFmtId="0" fontId="2" fillId="0" borderId="0" xfId="0" applyFont="1"/>
    <xf numFmtId="4" fontId="2" fillId="0" borderId="0" xfId="0" applyNumberFormat="1" applyFont="1"/>
    <xf numFmtId="0" fontId="0" fillId="3" borderId="5" xfId="0" applyFill="1" applyBorder="1"/>
    <xf numFmtId="0" fontId="0" fillId="3" borderId="0" xfId="0" applyFill="1"/>
    <xf numFmtId="0" fontId="0" fillId="3" borderId="7" xfId="0" applyFill="1" applyBorder="1"/>
    <xf numFmtId="0" fontId="0" fillId="3" borderId="1" xfId="0" applyFill="1" applyBorder="1"/>
    <xf numFmtId="0" fontId="0" fillId="3" borderId="9" xfId="0" applyFill="1" applyBorder="1"/>
    <xf numFmtId="0" fontId="0" fillId="9" borderId="26" xfId="0" applyFill="1" applyBorder="1"/>
    <xf numFmtId="0" fontId="0" fillId="10" borderId="0" xfId="0" applyFill="1"/>
    <xf numFmtId="0" fontId="0" fillId="10" borderId="7" xfId="0" applyFill="1" applyBorder="1"/>
    <xf numFmtId="0" fontId="0" fillId="10" borderId="0" xfId="0" applyFill="1" applyAlignment="1">
      <alignment horizontal="left"/>
    </xf>
    <xf numFmtId="0" fontId="0" fillId="10" borderId="9" xfId="0" applyFill="1" applyBorder="1"/>
    <xf numFmtId="0" fontId="0" fillId="11" borderId="0" xfId="0" applyFill="1"/>
    <xf numFmtId="0" fontId="0" fillId="6" borderId="0" xfId="0" applyFill="1"/>
    <xf numFmtId="0" fontId="9" fillId="0" borderId="0" xfId="0" applyFont="1"/>
    <xf numFmtId="0" fontId="2" fillId="0" borderId="0" xfId="0" applyFont="1" applyAlignment="1">
      <alignment horizontal="left"/>
    </xf>
    <xf numFmtId="0" fontId="0" fillId="0" borderId="1" xfId="0" applyBorder="1" applyAlignment="1">
      <alignment horizontal="left"/>
    </xf>
    <xf numFmtId="0" fontId="0" fillId="0" borderId="0" xfId="0" applyAlignment="1">
      <alignment horizontal="center"/>
    </xf>
    <xf numFmtId="0" fontId="9" fillId="0" borderId="0" xfId="0" applyFont="1" applyAlignment="1">
      <alignment horizontal="center"/>
    </xf>
    <xf numFmtId="0" fontId="0" fillId="0" borderId="0" xfId="0" quotePrefix="1" applyAlignment="1">
      <alignment horizontal="center"/>
    </xf>
    <xf numFmtId="0" fontId="8" fillId="0" borderId="0" xfId="0" applyFont="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11" borderId="0" xfId="0" applyFill="1" applyAlignment="1">
      <alignment horizontal="left"/>
    </xf>
    <xf numFmtId="0" fontId="0" fillId="0" borderId="34" xfId="0" applyBorder="1"/>
    <xf numFmtId="4" fontId="0" fillId="11" borderId="0" xfId="0" applyNumberFormat="1" applyFill="1"/>
    <xf numFmtId="0" fontId="0" fillId="11" borderId="0" xfId="0" applyFill="1" applyAlignment="1">
      <alignment horizontal="center"/>
    </xf>
    <xf numFmtId="0" fontId="9" fillId="11" borderId="0" xfId="0" applyFont="1" applyFill="1" applyAlignment="1">
      <alignment horizontal="center"/>
    </xf>
    <xf numFmtId="0" fontId="0" fillId="13" borderId="0" xfId="0" applyFill="1" applyAlignment="1">
      <alignment horizontal="left"/>
    </xf>
    <xf numFmtId="0" fontId="0" fillId="13" borderId="0" xfId="0" applyFill="1"/>
    <xf numFmtId="4" fontId="0" fillId="13" borderId="0" xfId="0" applyNumberFormat="1" applyFill="1"/>
    <xf numFmtId="0" fontId="0" fillId="13" borderId="0" xfId="0" applyFill="1" applyAlignment="1">
      <alignment horizontal="center"/>
    </xf>
    <xf numFmtId="0" fontId="0" fillId="13" borderId="1" xfId="0" applyFill="1" applyBorder="1" applyAlignment="1">
      <alignment horizontal="left"/>
    </xf>
    <xf numFmtId="0" fontId="0" fillId="13" borderId="1" xfId="0" applyFill="1" applyBorder="1"/>
    <xf numFmtId="4" fontId="0" fillId="13" borderId="1" xfId="0" applyNumberFormat="1" applyFill="1" applyBorder="1"/>
    <xf numFmtId="0" fontId="0" fillId="13" borderId="1" xfId="0" applyFill="1" applyBorder="1" applyAlignment="1">
      <alignment horizontal="center"/>
    </xf>
    <xf numFmtId="0" fontId="9" fillId="0" borderId="1" xfId="0" applyFont="1" applyBorder="1" applyAlignment="1">
      <alignment horizontal="center"/>
    </xf>
    <xf numFmtId="0" fontId="0" fillId="6" borderId="1" xfId="0" applyFill="1" applyBorder="1"/>
    <xf numFmtId="0" fontId="0" fillId="6" borderId="0" xfId="0" applyFill="1" applyAlignment="1">
      <alignment horizontal="left"/>
    </xf>
    <xf numFmtId="4" fontId="0" fillId="6" borderId="0" xfId="0" applyNumberFormat="1" applyFill="1"/>
    <xf numFmtId="0" fontId="0" fillId="6" borderId="0" xfId="0" applyFill="1" applyAlignment="1">
      <alignment horizontal="center"/>
    </xf>
    <xf numFmtId="0" fontId="0" fillId="6" borderId="1" xfId="0" applyFill="1" applyBorder="1" applyAlignment="1">
      <alignment horizontal="left"/>
    </xf>
    <xf numFmtId="4" fontId="0" fillId="6" borderId="1" xfId="0" applyNumberFormat="1" applyFill="1" applyBorder="1"/>
    <xf numFmtId="0" fontId="0" fillId="6" borderId="1" xfId="0" applyFill="1" applyBorder="1" applyAlignment="1">
      <alignment horizontal="center"/>
    </xf>
    <xf numFmtId="0" fontId="10" fillId="6" borderId="1" xfId="0" applyFont="1" applyFill="1" applyBorder="1" applyAlignment="1">
      <alignment horizontal="left"/>
    </xf>
    <xf numFmtId="0" fontId="10" fillId="6" borderId="1" xfId="0" applyFont="1" applyFill="1" applyBorder="1"/>
    <xf numFmtId="4" fontId="10" fillId="6" borderId="1" xfId="0" applyNumberFormat="1" applyFont="1" applyFill="1" applyBorder="1"/>
    <xf numFmtId="0" fontId="10" fillId="6" borderId="1" xfId="0" applyFont="1" applyFill="1" applyBorder="1" applyAlignment="1">
      <alignment horizontal="center"/>
    </xf>
    <xf numFmtId="4" fontId="0" fillId="0" borderId="0" xfId="0" applyNumberFormat="1" applyAlignment="1">
      <alignment horizontal="left"/>
    </xf>
    <xf numFmtId="4" fontId="0" fillId="11" borderId="0" xfId="0" applyNumberFormat="1" applyFill="1" applyAlignment="1">
      <alignment horizontal="left"/>
    </xf>
    <xf numFmtId="4" fontId="0" fillId="13" borderId="0" xfId="0" applyNumberFormat="1" applyFill="1" applyAlignment="1">
      <alignment horizontal="left"/>
    </xf>
    <xf numFmtId="4" fontId="0" fillId="13" borderId="1" xfId="0" applyNumberFormat="1" applyFill="1" applyBorder="1" applyAlignment="1">
      <alignment horizontal="left"/>
    </xf>
    <xf numFmtId="4" fontId="0" fillId="6" borderId="0" xfId="0" applyNumberFormat="1" applyFill="1" applyAlignment="1">
      <alignment horizontal="left"/>
    </xf>
    <xf numFmtId="4" fontId="0" fillId="0" borderId="1" xfId="0" applyNumberFormat="1" applyBorder="1" applyAlignment="1">
      <alignment horizontal="left"/>
    </xf>
    <xf numFmtId="4" fontId="0" fillId="6" borderId="1" xfId="0" applyNumberFormat="1" applyFill="1" applyBorder="1" applyAlignment="1">
      <alignment horizontal="left"/>
    </xf>
    <xf numFmtId="0" fontId="0" fillId="0" borderId="0" xfId="0" applyAlignment="1">
      <alignment horizontal="right"/>
    </xf>
    <xf numFmtId="0" fontId="0" fillId="11" borderId="0" xfId="0" applyFill="1" applyAlignment="1">
      <alignment horizontal="right"/>
    </xf>
    <xf numFmtId="0" fontId="0" fillId="13" borderId="0" xfId="0" applyFill="1" applyAlignment="1">
      <alignment horizontal="right"/>
    </xf>
    <xf numFmtId="0" fontId="0" fillId="13" borderId="1" xfId="0" applyFill="1" applyBorder="1" applyAlignment="1">
      <alignment horizontal="right"/>
    </xf>
    <xf numFmtId="0" fontId="0" fillId="6" borderId="0" xfId="0" applyFill="1" applyAlignment="1">
      <alignment horizontal="right"/>
    </xf>
    <xf numFmtId="0" fontId="0" fillId="0" borderId="1" xfId="0" applyBorder="1" applyAlignment="1">
      <alignment horizontal="right"/>
    </xf>
    <xf numFmtId="0" fontId="0" fillId="6" borderId="1" xfId="0" applyFill="1" applyBorder="1" applyAlignment="1">
      <alignment horizontal="right"/>
    </xf>
    <xf numFmtId="0" fontId="0" fillId="12" borderId="0" xfId="0" applyFill="1"/>
    <xf numFmtId="0" fontId="0" fillId="12" borderId="0" xfId="0" applyFill="1" applyAlignment="1">
      <alignment horizontal="left"/>
    </xf>
    <xf numFmtId="4" fontId="0" fillId="12" borderId="0" xfId="0" applyNumberFormat="1" applyFill="1"/>
    <xf numFmtId="0" fontId="0" fillId="12" borderId="0" xfId="0" applyFill="1" applyAlignment="1">
      <alignment horizontal="center"/>
    </xf>
    <xf numFmtId="4" fontId="0" fillId="12" borderId="0" xfId="0" applyNumberFormat="1" applyFill="1" applyAlignment="1">
      <alignment horizontal="left"/>
    </xf>
    <xf numFmtId="0" fontId="0" fillId="12" borderId="0" xfId="0" applyFill="1" applyAlignment="1">
      <alignment horizontal="right"/>
    </xf>
    <xf numFmtId="0" fontId="9" fillId="12" borderId="0" xfId="0" applyFont="1" applyFill="1" applyAlignment="1">
      <alignment horizontal="center"/>
    </xf>
    <xf numFmtId="0" fontId="0" fillId="12" borderId="1" xfId="0" applyFill="1" applyBorder="1"/>
    <xf numFmtId="4" fontId="0" fillId="12" borderId="1" xfId="0" applyNumberFormat="1" applyFill="1" applyBorder="1" applyAlignment="1">
      <alignment horizontal="left"/>
    </xf>
    <xf numFmtId="0" fontId="0" fillId="12" borderId="1" xfId="0" applyFill="1" applyBorder="1" applyAlignment="1">
      <alignment horizontal="right"/>
    </xf>
    <xf numFmtId="4" fontId="0" fillId="0" borderId="0" xfId="0" applyNumberFormat="1" applyAlignment="1">
      <alignment horizontal="center"/>
    </xf>
    <xf numFmtId="0" fontId="2" fillId="4" borderId="10" xfId="0" applyFont="1" applyFill="1" applyBorder="1"/>
    <xf numFmtId="0" fontId="2" fillId="4" borderId="15" xfId="0" applyFont="1" applyFill="1" applyBorder="1"/>
    <xf numFmtId="0" fontId="3" fillId="4" borderId="14" xfId="0" applyFont="1" applyFill="1" applyBorder="1"/>
    <xf numFmtId="0" fontId="0" fillId="15" borderId="0" xfId="0" applyFill="1" applyAlignment="1">
      <alignment horizontal="left"/>
    </xf>
    <xf numFmtId="0" fontId="0" fillId="15" borderId="0" xfId="0" applyFill="1"/>
    <xf numFmtId="4" fontId="0" fillId="15" borderId="0" xfId="0" applyNumberFormat="1" applyFill="1"/>
    <xf numFmtId="0" fontId="0" fillId="15" borderId="0" xfId="0" applyFill="1" applyAlignment="1">
      <alignment horizontal="center"/>
    </xf>
    <xf numFmtId="0" fontId="10" fillId="6" borderId="0" xfId="0" applyFont="1" applyFill="1" applyAlignment="1">
      <alignment horizontal="center"/>
    </xf>
    <xf numFmtId="0" fontId="5" fillId="10" borderId="0" xfId="0" applyFont="1" applyFill="1"/>
    <xf numFmtId="0" fontId="4" fillId="10" borderId="0" xfId="0" applyFont="1" applyFill="1"/>
    <xf numFmtId="0" fontId="0" fillId="0" borderId="39" xfId="0" applyBorder="1"/>
    <xf numFmtId="0" fontId="2" fillId="10" borderId="0" xfId="0" applyFont="1" applyFill="1"/>
    <xf numFmtId="4" fontId="0" fillId="10" borderId="0" xfId="0" applyNumberFormat="1" applyFill="1"/>
    <xf numFmtId="4" fontId="3" fillId="10" borderId="0" xfId="0" applyNumberFormat="1" applyFont="1" applyFill="1"/>
    <xf numFmtId="0" fontId="3" fillId="10" borderId="0" xfId="0" applyFont="1" applyFill="1"/>
    <xf numFmtId="0" fontId="0" fillId="3" borderId="41" xfId="0" applyFill="1" applyBorder="1"/>
    <xf numFmtId="4" fontId="2" fillId="10" borderId="0" xfId="0" applyNumberFormat="1" applyFont="1" applyFill="1"/>
    <xf numFmtId="0" fontId="0" fillId="10" borderId="0" xfId="0" applyFill="1" applyProtection="1">
      <protection locked="0"/>
    </xf>
    <xf numFmtId="164" fontId="0" fillId="10" borderId="0" xfId="0" applyNumberFormat="1" applyFill="1" applyProtection="1">
      <protection locked="0"/>
    </xf>
    <xf numFmtId="0" fontId="11" fillId="10" borderId="0" xfId="0" applyFont="1" applyFill="1"/>
    <xf numFmtId="4" fontId="11" fillId="10" borderId="0" xfId="0" applyNumberFormat="1" applyFont="1" applyFill="1"/>
    <xf numFmtId="0" fontId="10" fillId="0" borderId="1" xfId="0" applyFont="1" applyBorder="1"/>
    <xf numFmtId="0" fontId="10" fillId="0" borderId="0" xfId="0" applyFont="1"/>
    <xf numFmtId="0" fontId="10" fillId="0" borderId="1" xfId="0" applyFont="1" applyBorder="1" applyAlignment="1">
      <alignment horizontal="left"/>
    </xf>
    <xf numFmtId="0" fontId="0" fillId="16" borderId="0" xfId="0" applyFill="1" applyAlignment="1">
      <alignment horizontal="left"/>
    </xf>
    <xf numFmtId="0" fontId="0" fillId="16" borderId="0" xfId="0" applyFill="1"/>
    <xf numFmtId="4" fontId="0" fillId="16" borderId="0" xfId="0" applyNumberFormat="1" applyFill="1"/>
    <xf numFmtId="0" fontId="12" fillId="10" borderId="0" xfId="0" applyFont="1" applyFill="1"/>
    <xf numFmtId="0" fontId="0" fillId="9" borderId="31" xfId="0" applyFill="1" applyBorder="1"/>
    <xf numFmtId="0" fontId="0" fillId="10" borderId="6" xfId="0" applyFill="1" applyBorder="1"/>
    <xf numFmtId="0" fontId="2" fillId="17" borderId="5" xfId="0" applyFont="1" applyFill="1" applyBorder="1" applyAlignment="1">
      <alignment horizontal="center"/>
    </xf>
    <xf numFmtId="9" fontId="0" fillId="10" borderId="0" xfId="0" applyNumberFormat="1" applyFill="1"/>
    <xf numFmtId="0" fontId="2" fillId="4" borderId="10" xfId="0" applyFont="1" applyFill="1" applyBorder="1" applyAlignment="1">
      <alignment horizontal="center"/>
    </xf>
    <xf numFmtId="4" fontId="2" fillId="5" borderId="26" xfId="0" applyNumberFormat="1" applyFont="1" applyFill="1" applyBorder="1" applyAlignment="1">
      <alignment horizontal="right"/>
    </xf>
    <xf numFmtId="4" fontId="2" fillId="5" borderId="27" xfId="0" applyNumberFormat="1" applyFont="1" applyFill="1" applyBorder="1" applyAlignment="1">
      <alignment horizontal="right"/>
    </xf>
    <xf numFmtId="4" fontId="2" fillId="5" borderId="48" xfId="0" applyNumberFormat="1" applyFont="1" applyFill="1" applyBorder="1" applyAlignment="1">
      <alignment horizontal="right"/>
    </xf>
    <xf numFmtId="4" fontId="2" fillId="5" borderId="9" xfId="0" applyNumberFormat="1" applyFont="1" applyFill="1" applyBorder="1" applyAlignment="1">
      <alignment horizontal="right"/>
    </xf>
    <xf numFmtId="0" fontId="2" fillId="5" borderId="16" xfId="0" applyFont="1" applyFill="1" applyBorder="1"/>
    <xf numFmtId="0" fontId="2" fillId="5" borderId="47" xfId="0" applyFont="1" applyFill="1" applyBorder="1"/>
    <xf numFmtId="0" fontId="2" fillId="5" borderId="49" xfId="0" applyFont="1" applyFill="1" applyBorder="1"/>
    <xf numFmtId="0" fontId="2" fillId="5" borderId="23" xfId="0" applyFont="1" applyFill="1" applyBorder="1"/>
    <xf numFmtId="0" fontId="2" fillId="5" borderId="5" xfId="0" applyFont="1" applyFill="1" applyBorder="1" applyAlignment="1">
      <alignment horizontal="center"/>
    </xf>
    <xf numFmtId="0" fontId="2" fillId="5" borderId="24" xfId="0" applyFont="1" applyFill="1" applyBorder="1" applyAlignment="1">
      <alignment horizontal="center"/>
    </xf>
    <xf numFmtId="164" fontId="0" fillId="10" borderId="0" xfId="0" applyNumberFormat="1" applyFill="1"/>
    <xf numFmtId="0" fontId="2" fillId="3" borderId="0" xfId="0" applyFont="1" applyFill="1" applyAlignment="1">
      <alignment horizontal="center"/>
    </xf>
    <xf numFmtId="4" fontId="2" fillId="3" borderId="0" xfId="0" applyNumberFormat="1" applyFont="1" applyFill="1" applyAlignment="1">
      <alignment horizontal="center"/>
    </xf>
    <xf numFmtId="0" fontId="12" fillId="3" borderId="0" xfId="0" applyFont="1" applyFill="1"/>
    <xf numFmtId="0" fontId="2" fillId="4" borderId="15" xfId="0" applyFont="1" applyFill="1" applyBorder="1" applyAlignment="1">
      <alignment horizontal="center"/>
    </xf>
    <xf numFmtId="165" fontId="0" fillId="10" borderId="0" xfId="1" applyNumberFormat="1" applyFont="1" applyFill="1" applyBorder="1" applyProtection="1"/>
    <xf numFmtId="165" fontId="0" fillId="10" borderId="0" xfId="1" applyNumberFormat="1" applyFont="1" applyFill="1" applyBorder="1" applyAlignment="1" applyProtection="1">
      <alignment horizontal="left"/>
    </xf>
    <xf numFmtId="165" fontId="0" fillId="10" borderId="0" xfId="1" applyNumberFormat="1" applyFont="1" applyFill="1" applyBorder="1" applyAlignment="1" applyProtection="1">
      <alignment horizontal="center"/>
    </xf>
    <xf numFmtId="165" fontId="0" fillId="3" borderId="0" xfId="1" applyNumberFormat="1" applyFont="1" applyFill="1" applyBorder="1" applyAlignment="1" applyProtection="1">
      <alignment horizontal="center"/>
    </xf>
    <xf numFmtId="0" fontId="2" fillId="4" borderId="11" xfId="0" applyFont="1" applyFill="1" applyBorder="1"/>
    <xf numFmtId="4" fontId="2" fillId="4" borderId="11" xfId="0" applyNumberFormat="1" applyFont="1" applyFill="1" applyBorder="1"/>
    <xf numFmtId="4" fontId="2" fillId="4" borderId="15" xfId="0" applyNumberFormat="1" applyFont="1" applyFill="1" applyBorder="1"/>
    <xf numFmtId="0" fontId="0" fillId="3" borderId="33" xfId="0" applyFill="1" applyBorder="1"/>
    <xf numFmtId="0" fontId="0" fillId="3" borderId="12" xfId="0" applyFill="1" applyBorder="1"/>
    <xf numFmtId="0" fontId="0" fillId="3" borderId="13" xfId="0" applyFill="1" applyBorder="1"/>
    <xf numFmtId="4" fontId="2" fillId="3" borderId="33" xfId="0" applyNumberFormat="1" applyFont="1" applyFill="1" applyBorder="1"/>
    <xf numFmtId="0" fontId="13" fillId="10" borderId="0" xfId="3" applyFill="1" applyProtection="1"/>
    <xf numFmtId="0" fontId="14" fillId="10" borderId="15" xfId="3" applyFont="1" applyFill="1" applyBorder="1" applyAlignment="1" applyProtection="1">
      <alignment horizontal="left"/>
    </xf>
    <xf numFmtId="4" fontId="0" fillId="3" borderId="27" xfId="0" applyNumberFormat="1" applyFill="1" applyBorder="1" applyAlignment="1">
      <alignment horizontal="left"/>
    </xf>
    <xf numFmtId="4" fontId="0" fillId="3" borderId="28" xfId="0" applyNumberFormat="1" applyFill="1" applyBorder="1" applyAlignment="1">
      <alignment horizontal="left"/>
    </xf>
    <xf numFmtId="0" fontId="2" fillId="4" borderId="21" xfId="0" applyFont="1" applyFill="1" applyBorder="1" applyAlignment="1">
      <alignment horizontal="center"/>
    </xf>
    <xf numFmtId="0" fontId="11" fillId="6" borderId="33" xfId="0" applyFont="1" applyFill="1" applyBorder="1" applyProtection="1">
      <protection locked="0"/>
    </xf>
    <xf numFmtId="0" fontId="18" fillId="0" borderId="0" xfId="0" applyFont="1" applyAlignment="1">
      <alignment vertical="center"/>
    </xf>
    <xf numFmtId="49" fontId="0" fillId="0" borderId="0" xfId="0" applyNumberFormat="1" applyAlignment="1">
      <alignment vertical="top" wrapText="1"/>
    </xf>
    <xf numFmtId="49" fontId="20" fillId="10" borderId="14" xfId="0" applyNumberFormat="1" applyFont="1" applyFill="1" applyBorder="1" applyAlignment="1">
      <alignment vertical="top" wrapText="1"/>
    </xf>
    <xf numFmtId="49" fontId="15" fillId="10" borderId="14" xfId="0" applyNumberFormat="1" applyFont="1" applyFill="1" applyBorder="1" applyAlignment="1">
      <alignment vertical="top" wrapText="1"/>
    </xf>
    <xf numFmtId="0" fontId="0" fillId="5" borderId="5" xfId="0" applyFill="1" applyBorder="1"/>
    <xf numFmtId="0" fontId="0" fillId="5" borderId="7" xfId="0" applyFill="1" applyBorder="1"/>
    <xf numFmtId="0" fontId="9" fillId="5" borderId="7" xfId="0" applyFont="1" applyFill="1" applyBorder="1"/>
    <xf numFmtId="0" fontId="0" fillId="5" borderId="9" xfId="0" applyFill="1" applyBorder="1"/>
    <xf numFmtId="0" fontId="17" fillId="5" borderId="42" xfId="0" applyFont="1" applyFill="1" applyBorder="1"/>
    <xf numFmtId="0" fontId="5" fillId="5" borderId="40" xfId="0" applyFont="1" applyFill="1" applyBorder="1"/>
    <xf numFmtId="0" fontId="5" fillId="5" borderId="41" xfId="0" applyFont="1" applyFill="1" applyBorder="1"/>
    <xf numFmtId="0" fontId="20" fillId="5" borderId="4" xfId="0" applyFont="1" applyFill="1" applyBorder="1"/>
    <xf numFmtId="0" fontId="19" fillId="5" borderId="4" xfId="0" applyFont="1" applyFill="1" applyBorder="1"/>
    <xf numFmtId="0" fontId="20" fillId="5" borderId="0" xfId="0" applyFont="1" applyFill="1"/>
    <xf numFmtId="0" fontId="19" fillId="5" borderId="0" xfId="0" applyFont="1" applyFill="1"/>
    <xf numFmtId="0" fontId="22" fillId="5" borderId="6" xfId="0" applyFont="1" applyFill="1" applyBorder="1"/>
    <xf numFmtId="0" fontId="23" fillId="5" borderId="6" xfId="0" applyFont="1" applyFill="1" applyBorder="1"/>
    <xf numFmtId="0" fontId="19" fillId="5" borderId="1" xfId="0" applyFont="1" applyFill="1" applyBorder="1"/>
    <xf numFmtId="0" fontId="21" fillId="5" borderId="6" xfId="0" applyFont="1" applyFill="1" applyBorder="1" applyAlignment="1">
      <alignment vertical="center"/>
    </xf>
    <xf numFmtId="0" fontId="24" fillId="5" borderId="0" xfId="0" applyFont="1" applyFill="1"/>
    <xf numFmtId="0" fontId="25" fillId="5" borderId="0" xfId="0" applyFont="1" applyFill="1"/>
    <xf numFmtId="0" fontId="21" fillId="5" borderId="6" xfId="0" applyFont="1" applyFill="1" applyBorder="1"/>
    <xf numFmtId="0" fontId="21" fillId="5" borderId="0" xfId="0" applyFont="1" applyFill="1"/>
    <xf numFmtId="0" fontId="21" fillId="5" borderId="8" xfId="0" applyFont="1" applyFill="1" applyBorder="1"/>
    <xf numFmtId="0" fontId="21" fillId="5" borderId="1" xfId="0" applyFont="1" applyFill="1" applyBorder="1"/>
    <xf numFmtId="0" fontId="26" fillId="5" borderId="6" xfId="0" applyFont="1" applyFill="1" applyBorder="1" applyAlignment="1">
      <alignment vertical="center"/>
    </xf>
    <xf numFmtId="0" fontId="25" fillId="5" borderId="6" xfId="0" applyFont="1" applyFill="1" applyBorder="1"/>
    <xf numFmtId="0" fontId="26" fillId="5" borderId="3" xfId="0" applyFont="1" applyFill="1" applyBorder="1" applyAlignment="1">
      <alignment vertical="center"/>
    </xf>
    <xf numFmtId="0" fontId="30" fillId="10" borderId="0" xfId="0" applyFont="1" applyFill="1"/>
    <xf numFmtId="0" fontId="17" fillId="5" borderId="40" xfId="0" applyFont="1" applyFill="1" applyBorder="1"/>
    <xf numFmtId="0" fontId="5" fillId="5" borderId="51" xfId="0" applyFont="1" applyFill="1" applyBorder="1"/>
    <xf numFmtId="0" fontId="17" fillId="0" borderId="0" xfId="0" applyFont="1"/>
    <xf numFmtId="0" fontId="17" fillId="5" borderId="2" xfId="0" applyFont="1" applyFill="1" applyBorder="1"/>
    <xf numFmtId="0" fontId="0" fillId="5" borderId="2" xfId="0" applyFill="1" applyBorder="1"/>
    <xf numFmtId="0" fontId="0" fillId="5" borderId="52" xfId="0" applyFill="1" applyBorder="1"/>
    <xf numFmtId="0" fontId="31" fillId="5" borderId="3" xfId="0" applyFont="1" applyFill="1" applyBorder="1"/>
    <xf numFmtId="0" fontId="31" fillId="5" borderId="4" xfId="0" applyFont="1" applyFill="1" applyBorder="1"/>
    <xf numFmtId="0" fontId="19" fillId="5" borderId="5" xfId="0" applyFont="1" applyFill="1" applyBorder="1"/>
    <xf numFmtId="9" fontId="31" fillId="5" borderId="6" xfId="1" applyNumberFormat="1" applyFont="1" applyFill="1" applyBorder="1" applyProtection="1"/>
    <xf numFmtId="0" fontId="19" fillId="6" borderId="21" xfId="0" applyFont="1" applyFill="1" applyBorder="1" applyProtection="1">
      <protection locked="0"/>
    </xf>
    <xf numFmtId="0" fontId="19" fillId="5" borderId="7" xfId="0" applyFont="1" applyFill="1" applyBorder="1"/>
    <xf numFmtId="0" fontId="34" fillId="5" borderId="6" xfId="0" applyFont="1" applyFill="1" applyBorder="1" applyAlignment="1">
      <alignment horizontal="center"/>
    </xf>
    <xf numFmtId="0" fontId="19" fillId="5" borderId="0" xfId="0" applyFont="1" applyFill="1" applyAlignment="1">
      <alignment horizontal="center"/>
    </xf>
    <xf numFmtId="0" fontId="19" fillId="5" borderId="43" xfId="0" applyFont="1" applyFill="1" applyBorder="1"/>
    <xf numFmtId="0" fontId="31" fillId="9" borderId="38" xfId="0" applyFont="1" applyFill="1" applyBorder="1"/>
    <xf numFmtId="0" fontId="19" fillId="4" borderId="42" xfId="0" applyFont="1" applyFill="1" applyBorder="1"/>
    <xf numFmtId="0" fontId="34" fillId="4" borderId="40" xfId="0" applyFont="1" applyFill="1" applyBorder="1" applyAlignment="1">
      <alignment horizontal="center"/>
    </xf>
    <xf numFmtId="0" fontId="34" fillId="4" borderId="40" xfId="0" applyFont="1" applyFill="1" applyBorder="1" applyAlignment="1">
      <alignment horizontal="center" vertical="center"/>
    </xf>
    <xf numFmtId="0" fontId="34" fillId="4" borderId="41" xfId="0" applyFont="1" applyFill="1" applyBorder="1" applyAlignment="1">
      <alignment horizontal="center"/>
    </xf>
    <xf numFmtId="0" fontId="34" fillId="6" borderId="6" xfId="0" applyFont="1" applyFill="1" applyBorder="1" applyProtection="1">
      <protection locked="0"/>
    </xf>
    <xf numFmtId="165" fontId="19" fillId="6" borderId="0" xfId="1" applyNumberFormat="1" applyFont="1" applyFill="1" applyBorder="1" applyProtection="1">
      <protection locked="0"/>
    </xf>
    <xf numFmtId="165" fontId="19" fillId="6" borderId="0" xfId="1" applyNumberFormat="1" applyFont="1" applyFill="1" applyBorder="1" applyAlignment="1" applyProtection="1">
      <alignment horizontal="left"/>
      <protection locked="0"/>
    </xf>
    <xf numFmtId="165" fontId="19" fillId="4" borderId="0" xfId="1" applyNumberFormat="1" applyFont="1" applyFill="1" applyBorder="1" applyProtection="1"/>
    <xf numFmtId="166" fontId="19" fillId="6" borderId="0" xfId="2" applyNumberFormat="1" applyFont="1" applyFill="1" applyBorder="1" applyProtection="1">
      <protection locked="0"/>
    </xf>
    <xf numFmtId="166" fontId="19" fillId="6" borderId="7" xfId="2" applyNumberFormat="1" applyFont="1" applyFill="1" applyBorder="1" applyProtection="1">
      <protection locked="0"/>
    </xf>
    <xf numFmtId="165" fontId="19" fillId="6" borderId="0" xfId="1" applyNumberFormat="1" applyFont="1" applyFill="1" applyBorder="1" applyAlignment="1" applyProtection="1">
      <alignment horizontal="center"/>
      <protection locked="0"/>
    </xf>
    <xf numFmtId="0" fontId="31" fillId="9" borderId="32" xfId="0" applyFont="1" applyFill="1" applyBorder="1"/>
    <xf numFmtId="165" fontId="31" fillId="9" borderId="31" xfId="1" applyNumberFormat="1" applyFont="1" applyFill="1" applyBorder="1" applyProtection="1"/>
    <xf numFmtId="9" fontId="31" fillId="9" borderId="31" xfId="1" applyNumberFormat="1" applyFont="1" applyFill="1" applyBorder="1" applyProtection="1"/>
    <xf numFmtId="0" fontId="19" fillId="5" borderId="8" xfId="0" applyFont="1" applyFill="1" applyBorder="1"/>
    <xf numFmtId="166" fontId="19" fillId="5" borderId="1" xfId="0" applyNumberFormat="1" applyFont="1" applyFill="1" applyBorder="1"/>
    <xf numFmtId="0" fontId="19" fillId="5" borderId="9" xfId="0" applyFont="1" applyFill="1" applyBorder="1"/>
    <xf numFmtId="0" fontId="35" fillId="4" borderId="10" xfId="0" applyFont="1" applyFill="1" applyBorder="1"/>
    <xf numFmtId="0" fontId="35" fillId="4" borderId="11" xfId="0" applyFont="1" applyFill="1" applyBorder="1"/>
    <xf numFmtId="0" fontId="35" fillId="4" borderId="21" xfId="0" applyFont="1" applyFill="1" applyBorder="1"/>
    <xf numFmtId="0" fontId="19" fillId="4" borderId="0" xfId="0" applyFont="1" applyFill="1"/>
    <xf numFmtId="0" fontId="34" fillId="17" borderId="10" xfId="0" applyFont="1" applyFill="1" applyBorder="1" applyProtection="1">
      <protection locked="0"/>
    </xf>
    <xf numFmtId="0" fontId="34" fillId="17" borderId="11" xfId="0" applyFont="1" applyFill="1" applyBorder="1" applyProtection="1">
      <protection locked="0"/>
    </xf>
    <xf numFmtId="0" fontId="34" fillId="17" borderId="15" xfId="0" applyFont="1" applyFill="1" applyBorder="1" applyProtection="1">
      <protection locked="0"/>
    </xf>
    <xf numFmtId="0" fontId="19" fillId="4" borderId="0" xfId="0" applyFont="1" applyFill="1" applyProtection="1">
      <protection locked="0"/>
    </xf>
    <xf numFmtId="0" fontId="19" fillId="6" borderId="6" xfId="0" applyFont="1" applyFill="1" applyBorder="1" applyProtection="1">
      <protection locked="0"/>
    </xf>
    <xf numFmtId="0" fontId="19" fillId="6" borderId="0" xfId="0" applyFont="1" applyFill="1" applyProtection="1">
      <protection locked="0"/>
    </xf>
    <xf numFmtId="4" fontId="19" fillId="6" borderId="7" xfId="0" applyNumberFormat="1" applyFont="1" applyFill="1" applyBorder="1" applyProtection="1">
      <protection locked="0"/>
    </xf>
    <xf numFmtId="0" fontId="35" fillId="4" borderId="0" xfId="0" applyFont="1" applyFill="1" applyProtection="1">
      <protection locked="0"/>
    </xf>
    <xf numFmtId="0" fontId="34" fillId="4" borderId="0" xfId="0" applyFont="1" applyFill="1" applyProtection="1">
      <protection locked="0"/>
    </xf>
    <xf numFmtId="0" fontId="19" fillId="6" borderId="6" xfId="0" applyFont="1" applyFill="1" applyBorder="1" applyAlignment="1" applyProtection="1">
      <alignment horizontal="right"/>
      <protection locked="0"/>
    </xf>
    <xf numFmtId="0" fontId="19" fillId="6" borderId="7" xfId="0" applyFont="1" applyFill="1" applyBorder="1" applyProtection="1">
      <protection locked="0"/>
    </xf>
    <xf numFmtId="0" fontId="19" fillId="4" borderId="14" xfId="0" applyFont="1" applyFill="1" applyBorder="1" applyProtection="1">
      <protection locked="0"/>
    </xf>
    <xf numFmtId="0" fontId="21" fillId="18" borderId="3" xfId="0" applyFont="1" applyFill="1" applyBorder="1" applyAlignment="1">
      <alignment vertical="center"/>
    </xf>
    <xf numFmtId="0" fontId="11" fillId="18" borderId="4" xfId="0" applyFont="1" applyFill="1" applyBorder="1"/>
    <xf numFmtId="0" fontId="0" fillId="18" borderId="4" xfId="0" applyFill="1" applyBorder="1"/>
    <xf numFmtId="0" fontId="0" fillId="18" borderId="5" xfId="0" applyFill="1" applyBorder="1"/>
    <xf numFmtId="0" fontId="4" fillId="18" borderId="6" xfId="0" applyFont="1" applyFill="1" applyBorder="1"/>
    <xf numFmtId="0" fontId="11" fillId="18" borderId="0" xfId="0" applyFont="1" applyFill="1"/>
    <xf numFmtId="0" fontId="0" fillId="18" borderId="0" xfId="0" applyFill="1"/>
    <xf numFmtId="0" fontId="0" fillId="18" borderId="7" xfId="0" applyFill="1" applyBorder="1"/>
    <xf numFmtId="0" fontId="21" fillId="18" borderId="6" xfId="0" applyFont="1" applyFill="1" applyBorder="1"/>
    <xf numFmtId="0" fontId="11" fillId="18" borderId="0" xfId="0" applyFont="1" applyFill="1" applyAlignment="1">
      <alignment horizontal="left"/>
    </xf>
    <xf numFmtId="0" fontId="0" fillId="18" borderId="6" xfId="0" applyFill="1" applyBorder="1" applyAlignment="1">
      <alignment horizontal="left"/>
    </xf>
    <xf numFmtId="0" fontId="0" fillId="18" borderId="0" xfId="0" applyFill="1" applyAlignment="1">
      <alignment horizontal="left"/>
    </xf>
    <xf numFmtId="0" fontId="30" fillId="18" borderId="0" xfId="0" applyFont="1" applyFill="1" applyAlignment="1">
      <alignment horizontal="left"/>
    </xf>
    <xf numFmtId="0" fontId="30" fillId="18" borderId="0" xfId="0" applyFont="1" applyFill="1"/>
    <xf numFmtId="0" fontId="25" fillId="18" borderId="6" xfId="3" applyFont="1" applyFill="1" applyBorder="1"/>
    <xf numFmtId="0" fontId="33" fillId="18" borderId="0" xfId="3" applyFont="1" applyFill="1" applyBorder="1"/>
    <xf numFmtId="0" fontId="21" fillId="18" borderId="8" xfId="0" applyFont="1" applyFill="1" applyBorder="1"/>
    <xf numFmtId="0" fontId="30" fillId="18" borderId="1" xfId="0" applyFont="1" applyFill="1" applyBorder="1" applyAlignment="1">
      <alignment horizontal="left"/>
    </xf>
    <xf numFmtId="0" fontId="30" fillId="18" borderId="1" xfId="0" applyFont="1" applyFill="1" applyBorder="1"/>
    <xf numFmtId="0" fontId="0" fillId="18" borderId="9" xfId="0" applyFill="1" applyBorder="1"/>
    <xf numFmtId="0" fontId="2" fillId="18" borderId="21" xfId="0" applyFont="1" applyFill="1" applyBorder="1" applyAlignment="1">
      <alignment horizontal="center"/>
    </xf>
    <xf numFmtId="0" fontId="0" fillId="18" borderId="21" xfId="0" applyFill="1" applyBorder="1" applyAlignment="1">
      <alignment horizontal="left"/>
    </xf>
    <xf numFmtId="0" fontId="0" fillId="5" borderId="40" xfId="0" applyFill="1" applyBorder="1"/>
    <xf numFmtId="0" fontId="0" fillId="5" borderId="41" xfId="0" applyFill="1" applyBorder="1"/>
    <xf numFmtId="0" fontId="21" fillId="10" borderId="0" xfId="0" applyFont="1" applyFill="1"/>
    <xf numFmtId="0" fontId="34" fillId="4" borderId="10" xfId="0" applyFont="1" applyFill="1" applyBorder="1" applyProtection="1">
      <protection locked="0"/>
    </xf>
    <xf numFmtId="0" fontId="34" fillId="4" borderId="11" xfId="0" applyFont="1" applyFill="1" applyBorder="1" applyAlignment="1" applyProtection="1">
      <alignment horizontal="center"/>
      <protection locked="0"/>
    </xf>
    <xf numFmtId="0" fontId="34" fillId="4" borderId="15" xfId="0" applyFont="1" applyFill="1" applyBorder="1" applyAlignment="1" applyProtection="1">
      <alignment horizontal="center"/>
      <protection locked="0"/>
    </xf>
    <xf numFmtId="0" fontId="20" fillId="3" borderId="23" xfId="0" applyFont="1" applyFill="1" applyBorder="1" applyProtection="1">
      <protection locked="0"/>
    </xf>
    <xf numFmtId="4" fontId="19" fillId="10" borderId="24" xfId="0" applyNumberFormat="1" applyFont="1" applyFill="1" applyBorder="1"/>
    <xf numFmtId="9" fontId="19" fillId="0" borderId="25" xfId="0" applyNumberFormat="1" applyFont="1" applyBorder="1" applyProtection="1">
      <protection locked="0"/>
    </xf>
    <xf numFmtId="0" fontId="19" fillId="3" borderId="16" xfId="0" applyFont="1" applyFill="1" applyBorder="1" applyProtection="1">
      <protection locked="0"/>
    </xf>
    <xf numFmtId="0" fontId="19" fillId="3" borderId="18" xfId="0" applyFont="1" applyFill="1" applyBorder="1"/>
    <xf numFmtId="4" fontId="34" fillId="0" borderId="19" xfId="0" applyNumberFormat="1" applyFont="1" applyBorder="1"/>
    <xf numFmtId="4" fontId="34" fillId="0" borderId="20" xfId="0" applyNumberFormat="1" applyFont="1" applyBorder="1"/>
    <xf numFmtId="0" fontId="34" fillId="4" borderId="23" xfId="0" applyFont="1" applyFill="1" applyBorder="1" applyProtection="1">
      <protection locked="0"/>
    </xf>
    <xf numFmtId="0" fontId="34" fillId="4" borderId="4" xfId="0" applyFont="1" applyFill="1" applyBorder="1" applyAlignment="1">
      <alignment horizontal="center"/>
    </xf>
    <xf numFmtId="0" fontId="34" fillId="4" borderId="3" xfId="0" applyFont="1" applyFill="1" applyBorder="1" applyAlignment="1">
      <alignment horizontal="center"/>
    </xf>
    <xf numFmtId="4" fontId="19" fillId="2" borderId="26" xfId="0" applyNumberFormat="1" applyFont="1" applyFill="1" applyBorder="1"/>
    <xf numFmtId="4" fontId="19" fillId="2" borderId="12" xfId="0" applyNumberFormat="1" applyFont="1" applyFill="1" applyBorder="1"/>
    <xf numFmtId="9" fontId="19" fillId="2" borderId="27" xfId="0" applyNumberFormat="1" applyFont="1" applyFill="1" applyBorder="1" applyProtection="1">
      <protection locked="0"/>
    </xf>
    <xf numFmtId="0" fontId="19" fillId="3" borderId="22" xfId="0" applyFont="1" applyFill="1" applyBorder="1" applyProtection="1">
      <protection locked="0"/>
    </xf>
    <xf numFmtId="4" fontId="19" fillId="2" borderId="13" xfId="0" applyNumberFormat="1" applyFont="1" applyFill="1" applyBorder="1"/>
    <xf numFmtId="9" fontId="19" fillId="2" borderId="28" xfId="0" applyNumberFormat="1" applyFont="1" applyFill="1" applyBorder="1" applyProtection="1">
      <protection locked="0"/>
    </xf>
    <xf numFmtId="0" fontId="34" fillId="3" borderId="36" xfId="0" applyFont="1" applyFill="1" applyBorder="1"/>
    <xf numFmtId="4" fontId="34" fillId="8" borderId="35" xfId="0" applyNumberFormat="1" applyFont="1" applyFill="1" applyBorder="1"/>
    <xf numFmtId="4" fontId="19" fillId="8" borderId="35" xfId="0" applyNumberFormat="1" applyFont="1" applyFill="1" applyBorder="1"/>
    <xf numFmtId="0" fontId="34" fillId="4" borderId="6" xfId="0" applyFont="1" applyFill="1" applyBorder="1"/>
    <xf numFmtId="4" fontId="34" fillId="4" borderId="4" xfId="0" applyNumberFormat="1" applyFont="1" applyFill="1" applyBorder="1"/>
    <xf numFmtId="4" fontId="19" fillId="4" borderId="5" xfId="0" applyNumberFormat="1" applyFont="1" applyFill="1" applyBorder="1"/>
    <xf numFmtId="0" fontId="34" fillId="4" borderId="8" xfId="0" applyFont="1" applyFill="1" applyBorder="1"/>
    <xf numFmtId="4" fontId="34" fillId="4" borderId="1" xfId="0" applyNumberFormat="1" applyFont="1" applyFill="1" applyBorder="1"/>
    <xf numFmtId="4" fontId="19" fillId="4" borderId="9" xfId="0" applyNumberFormat="1" applyFont="1" applyFill="1" applyBorder="1"/>
    <xf numFmtId="0" fontId="34" fillId="4" borderId="10" xfId="0" applyFont="1" applyFill="1" applyBorder="1"/>
    <xf numFmtId="0" fontId="34" fillId="4" borderId="11" xfId="0" applyFont="1" applyFill="1" applyBorder="1"/>
    <xf numFmtId="0" fontId="34" fillId="4" borderId="15" xfId="0" applyFont="1" applyFill="1" applyBorder="1"/>
    <xf numFmtId="0" fontId="34" fillId="4" borderId="10" xfId="0" applyFont="1" applyFill="1" applyBorder="1" applyAlignment="1">
      <alignment horizontal="center"/>
    </xf>
    <xf numFmtId="0" fontId="34" fillId="4" borderId="11" xfId="0" applyFont="1" applyFill="1" applyBorder="1" applyAlignment="1">
      <alignment horizontal="left"/>
    </xf>
    <xf numFmtId="0" fontId="34" fillId="4" borderId="21" xfId="0" applyFont="1" applyFill="1" applyBorder="1"/>
    <xf numFmtId="0" fontId="34" fillId="17" borderId="3" xfId="0" applyFont="1" applyFill="1" applyBorder="1"/>
    <xf numFmtId="0" fontId="34" fillId="17" borderId="4" xfId="0" applyFont="1" applyFill="1" applyBorder="1" applyAlignment="1">
      <alignment horizontal="center"/>
    </xf>
    <xf numFmtId="0" fontId="34" fillId="17" borderId="5" xfId="0" applyFont="1" applyFill="1" applyBorder="1" applyAlignment="1">
      <alignment horizontal="center"/>
    </xf>
    <xf numFmtId="0" fontId="34" fillId="17" borderId="50" xfId="0" applyFont="1" applyFill="1" applyBorder="1" applyAlignment="1">
      <alignment horizontal="center"/>
    </xf>
    <xf numFmtId="0" fontId="19" fillId="3" borderId="16" xfId="0" applyFont="1" applyFill="1" applyBorder="1" applyAlignment="1">
      <alignment horizontal="left"/>
    </xf>
    <xf numFmtId="4" fontId="19" fillId="3" borderId="12" xfId="0" applyNumberFormat="1" applyFont="1" applyFill="1" applyBorder="1" applyAlignment="1">
      <alignment horizontal="left"/>
    </xf>
    <xf numFmtId="4" fontId="19" fillId="3" borderId="17" xfId="0" applyNumberFormat="1" applyFont="1" applyFill="1" applyBorder="1" applyAlignment="1">
      <alignment horizontal="left"/>
    </xf>
    <xf numFmtId="4" fontId="19" fillId="3" borderId="46" xfId="0" applyNumberFormat="1" applyFont="1" applyFill="1" applyBorder="1" applyAlignment="1">
      <alignment horizontal="left"/>
    </xf>
    <xf numFmtId="0" fontId="19" fillId="4" borderId="29" xfId="0" applyFont="1" applyFill="1" applyBorder="1" applyAlignment="1">
      <alignment horizontal="left"/>
    </xf>
    <xf numFmtId="0" fontId="19" fillId="4" borderId="30" xfId="0" applyFont="1" applyFill="1" applyBorder="1" applyAlignment="1">
      <alignment horizontal="left"/>
    </xf>
    <xf numFmtId="4" fontId="34" fillId="4" borderId="37" xfId="0" applyNumberFormat="1" applyFont="1" applyFill="1" applyBorder="1"/>
    <xf numFmtId="4" fontId="34" fillId="4" borderId="45" xfId="0" applyNumberFormat="1" applyFont="1" applyFill="1" applyBorder="1"/>
    <xf numFmtId="0" fontId="36" fillId="10" borderId="21" xfId="3" applyFont="1" applyFill="1" applyBorder="1" applyAlignment="1" applyProtection="1">
      <alignment horizontal="left"/>
    </xf>
    <xf numFmtId="0" fontId="19" fillId="10" borderId="0" xfId="0" applyFont="1" applyFill="1" applyAlignment="1">
      <alignment horizontal="left"/>
    </xf>
    <xf numFmtId="4" fontId="34" fillId="10" borderId="0" xfId="0" applyNumberFormat="1" applyFont="1" applyFill="1"/>
    <xf numFmtId="4" fontId="19" fillId="10" borderId="0" xfId="0" applyNumberFormat="1" applyFont="1" applyFill="1"/>
    <xf numFmtId="0" fontId="19" fillId="10" borderId="0" xfId="0" applyFont="1" applyFill="1"/>
    <xf numFmtId="0" fontId="34" fillId="14" borderId="23" xfId="0" applyFont="1" applyFill="1" applyBorder="1"/>
    <xf numFmtId="0" fontId="34" fillId="14" borderId="24" xfId="0" applyFont="1" applyFill="1" applyBorder="1" applyAlignment="1">
      <alignment horizontal="center"/>
    </xf>
    <xf numFmtId="0" fontId="34" fillId="14" borderId="25" xfId="0" applyFont="1" applyFill="1" applyBorder="1" applyAlignment="1">
      <alignment horizontal="center"/>
    </xf>
    <xf numFmtId="0" fontId="19" fillId="0" borderId="0" xfId="0" applyFont="1"/>
    <xf numFmtId="9" fontId="19" fillId="5" borderId="12" xfId="0" applyNumberFormat="1" applyFont="1" applyFill="1" applyBorder="1"/>
    <xf numFmtId="0" fontId="19" fillId="10" borderId="0" xfId="0" applyFont="1" applyFill="1" applyProtection="1">
      <protection locked="0"/>
    </xf>
    <xf numFmtId="0" fontId="20" fillId="4" borderId="16" xfId="0" applyFont="1" applyFill="1" applyBorder="1"/>
    <xf numFmtId="4" fontId="20" fillId="4" borderId="12" xfId="0" applyNumberFormat="1" applyFont="1" applyFill="1" applyBorder="1"/>
    <xf numFmtId="0" fontId="32" fillId="4" borderId="16" xfId="0" applyFont="1" applyFill="1" applyBorder="1"/>
    <xf numFmtId="4" fontId="32" fillId="4" borderId="12" xfId="0" applyNumberFormat="1" applyFont="1" applyFill="1" applyBorder="1"/>
    <xf numFmtId="0" fontId="34" fillId="14" borderId="22" xfId="0" applyFont="1" applyFill="1" applyBorder="1"/>
    <xf numFmtId="4" fontId="34" fillId="14" borderId="13" xfId="0" applyNumberFormat="1" applyFont="1" applyFill="1" applyBorder="1"/>
    <xf numFmtId="0" fontId="34" fillId="4" borderId="3" xfId="0" applyFont="1" applyFill="1" applyBorder="1"/>
    <xf numFmtId="9" fontId="34" fillId="4" borderId="5" xfId="0" applyNumberFormat="1" applyFont="1" applyFill="1" applyBorder="1"/>
    <xf numFmtId="9" fontId="34" fillId="4" borderId="9" xfId="0" applyNumberFormat="1" applyFont="1" applyFill="1" applyBorder="1"/>
    <xf numFmtId="0" fontId="19" fillId="3" borderId="6" xfId="0" applyFont="1" applyFill="1" applyBorder="1"/>
    <xf numFmtId="0" fontId="19" fillId="3" borderId="0" xfId="0" applyFont="1" applyFill="1"/>
    <xf numFmtId="0" fontId="19" fillId="3" borderId="7" xfId="0" applyFont="1" applyFill="1" applyBorder="1"/>
    <xf numFmtId="164" fontId="19" fillId="0" borderId="0" xfId="0" applyNumberFormat="1" applyFont="1"/>
    <xf numFmtId="164" fontId="19" fillId="10" borderId="0" xfId="0" applyNumberFormat="1" applyFont="1" applyFill="1"/>
    <xf numFmtId="0" fontId="31" fillId="4" borderId="3" xfId="0" applyFont="1" applyFill="1" applyBorder="1"/>
    <xf numFmtId="0" fontId="34" fillId="4" borderId="5" xfId="0" applyFont="1" applyFill="1" applyBorder="1" applyAlignment="1">
      <alignment horizontal="center" vertical="center"/>
    </xf>
    <xf numFmtId="0" fontId="31" fillId="4" borderId="8" xfId="0" applyFont="1" applyFill="1" applyBorder="1"/>
    <xf numFmtId="0" fontId="34" fillId="4" borderId="9" xfId="0" applyFont="1" applyFill="1" applyBorder="1" applyAlignment="1">
      <alignment horizontal="center" vertical="center"/>
    </xf>
    <xf numFmtId="0" fontId="19" fillId="3" borderId="1" xfId="0" applyFont="1" applyFill="1" applyBorder="1"/>
    <xf numFmtId="0" fontId="34" fillId="7" borderId="11" xfId="0" applyFont="1" applyFill="1" applyBorder="1" applyAlignment="1">
      <alignment horizontal="center"/>
    </xf>
    <xf numFmtId="0" fontId="34" fillId="7" borderId="15" xfId="0" applyFont="1" applyFill="1" applyBorder="1" applyAlignment="1">
      <alignment horizontal="center"/>
    </xf>
    <xf numFmtId="164" fontId="19" fillId="3" borderId="0" xfId="1" applyFont="1" applyFill="1" applyBorder="1" applyProtection="1"/>
    <xf numFmtId="0" fontId="34" fillId="7" borderId="4" xfId="0" applyFont="1" applyFill="1" applyBorder="1" applyAlignment="1">
      <alignment horizontal="center"/>
    </xf>
    <xf numFmtId="0" fontId="19" fillId="10" borderId="6" xfId="0" applyFont="1" applyFill="1" applyBorder="1"/>
    <xf numFmtId="165" fontId="19" fillId="10" borderId="0" xfId="0" applyNumberFormat="1" applyFont="1" applyFill="1"/>
    <xf numFmtId="0" fontId="19" fillId="3" borderId="3" xfId="0" applyFont="1" applyFill="1" applyBorder="1"/>
    <xf numFmtId="164" fontId="19" fillId="3" borderId="4" xfId="1" applyFont="1" applyFill="1" applyBorder="1" applyProtection="1"/>
    <xf numFmtId="0" fontId="19" fillId="3" borderId="8" xfId="0" applyFont="1" applyFill="1" applyBorder="1"/>
    <xf numFmtId="164" fontId="19" fillId="3" borderId="1" xfId="1" applyFont="1" applyFill="1" applyBorder="1" applyProtection="1"/>
    <xf numFmtId="0" fontId="34" fillId="7" borderId="10" xfId="0" applyFont="1" applyFill="1" applyBorder="1" applyAlignment="1">
      <alignment horizontal="left"/>
    </xf>
    <xf numFmtId="0" fontId="19" fillId="3" borderId="6" xfId="0" applyFont="1" applyFill="1" applyBorder="1" applyAlignment="1">
      <alignment horizontal="left"/>
    </xf>
    <xf numFmtId="0" fontId="34" fillId="7" borderId="3" xfId="0" applyFont="1" applyFill="1" applyBorder="1" applyAlignment="1">
      <alignment horizontal="left"/>
    </xf>
    <xf numFmtId="0" fontId="22" fillId="10" borderId="0" xfId="0" applyFont="1" applyFill="1"/>
    <xf numFmtId="0" fontId="20" fillId="10" borderId="0" xfId="0" applyFont="1" applyFill="1"/>
    <xf numFmtId="0" fontId="34" fillId="4" borderId="11" xfId="0" applyFont="1" applyFill="1" applyBorder="1" applyAlignment="1">
      <alignment horizontal="center"/>
    </xf>
    <xf numFmtId="0" fontId="34" fillId="4" borderId="15" xfId="0" applyFont="1" applyFill="1" applyBorder="1" applyAlignment="1">
      <alignment horizontal="center"/>
    </xf>
    <xf numFmtId="0" fontId="34" fillId="4" borderId="23" xfId="0" applyFont="1" applyFill="1" applyBorder="1"/>
    <xf numFmtId="0" fontId="19" fillId="3" borderId="16" xfId="0" applyFont="1" applyFill="1" applyBorder="1"/>
    <xf numFmtId="9" fontId="19" fillId="2" borderId="27" xfId="0" applyNumberFormat="1" applyFont="1" applyFill="1" applyBorder="1"/>
    <xf numFmtId="0" fontId="19" fillId="3" borderId="22" xfId="0" applyFont="1" applyFill="1" applyBorder="1"/>
    <xf numFmtId="9" fontId="19" fillId="2" borderId="28" xfId="0" applyNumberFormat="1" applyFont="1" applyFill="1" applyBorder="1"/>
    <xf numFmtId="0" fontId="34" fillId="10" borderId="0" xfId="0" applyFont="1" applyFill="1"/>
    <xf numFmtId="0" fontId="29" fillId="10" borderId="0" xfId="0" applyFont="1" applyFill="1"/>
    <xf numFmtId="4" fontId="29" fillId="10" borderId="0" xfId="0" applyNumberFormat="1" applyFont="1" applyFill="1"/>
    <xf numFmtId="0" fontId="29" fillId="0" borderId="0" xfId="0" applyFont="1"/>
    <xf numFmtId="164" fontId="19" fillId="3" borderId="5" xfId="1" applyFont="1" applyFill="1" applyBorder="1" applyProtection="1"/>
    <xf numFmtId="165" fontId="19" fillId="10" borderId="0" xfId="1" applyNumberFormat="1" applyFont="1" applyFill="1" applyBorder="1" applyProtection="1"/>
    <xf numFmtId="164" fontId="19" fillId="3" borderId="7" xfId="1" applyFont="1" applyFill="1" applyBorder="1" applyProtection="1"/>
    <xf numFmtId="164" fontId="19" fillId="3" borderId="9" xfId="1" applyFont="1" applyFill="1" applyBorder="1" applyProtection="1"/>
    <xf numFmtId="0" fontId="34" fillId="7" borderId="5" xfId="0" applyFont="1" applyFill="1" applyBorder="1" applyAlignment="1">
      <alignment horizontal="center"/>
    </xf>
    <xf numFmtId="4" fontId="30" fillId="10" borderId="0" xfId="0" applyNumberFormat="1" applyFont="1" applyFill="1"/>
    <xf numFmtId="0" fontId="17" fillId="5" borderId="42" xfId="0" applyFont="1" applyFill="1" applyBorder="1" applyAlignment="1">
      <alignment horizontal="left"/>
    </xf>
    <xf numFmtId="0" fontId="11" fillId="5" borderId="2" xfId="0" applyFont="1" applyFill="1" applyBorder="1"/>
    <xf numFmtId="4" fontId="11" fillId="5" borderId="52" xfId="0" applyNumberFormat="1" applyFont="1" applyFill="1" applyBorder="1"/>
    <xf numFmtId="0" fontId="17" fillId="5" borderId="53" xfId="0" applyFont="1" applyFill="1" applyBorder="1" applyAlignment="1">
      <alignment vertical="center" wrapText="1"/>
    </xf>
    <xf numFmtId="0" fontId="15" fillId="10" borderId="0" xfId="0" applyFont="1" applyFill="1" applyAlignment="1">
      <alignment vertical="center" wrapText="1"/>
    </xf>
    <xf numFmtId="0" fontId="19" fillId="10" borderId="0" xfId="0" applyFont="1" applyFill="1" applyAlignment="1">
      <alignment vertical="center" wrapText="1"/>
    </xf>
    <xf numFmtId="49" fontId="17" fillId="5" borderId="52" xfId="0" applyNumberFormat="1" applyFont="1" applyFill="1" applyBorder="1"/>
    <xf numFmtId="49" fontId="0" fillId="10" borderId="0" xfId="0" applyNumberFormat="1" applyFill="1"/>
    <xf numFmtId="4" fontId="19" fillId="10" borderId="24" xfId="0" applyNumberFormat="1" applyFont="1" applyFill="1" applyBorder="1" applyProtection="1">
      <protection locked="0"/>
    </xf>
    <xf numFmtId="4" fontId="19" fillId="10" borderId="33" xfId="0" applyNumberFormat="1" applyFont="1" applyFill="1" applyBorder="1" applyProtection="1">
      <protection locked="0"/>
    </xf>
    <xf numFmtId="4" fontId="19" fillId="10" borderId="17" xfId="0" applyNumberFormat="1" applyFont="1" applyFill="1" applyBorder="1" applyAlignment="1" applyProtection="1">
      <alignment horizontal="left"/>
      <protection locked="0"/>
    </xf>
    <xf numFmtId="0" fontId="19" fillId="3" borderId="3" xfId="0" applyFont="1" applyFill="1" applyBorder="1" applyAlignment="1">
      <alignment horizontal="left"/>
    </xf>
    <xf numFmtId="0" fontId="19" fillId="3" borderId="8" xfId="0" applyFont="1" applyFill="1" applyBorder="1" applyAlignment="1">
      <alignment horizontal="left"/>
    </xf>
    <xf numFmtId="0" fontId="34" fillId="6" borderId="3" xfId="0" applyFont="1" applyFill="1" applyBorder="1" applyAlignment="1" applyProtection="1">
      <alignment horizontal="left"/>
      <protection locked="0"/>
    </xf>
    <xf numFmtId="0" fontId="34" fillId="6" borderId="8" xfId="0" applyFont="1" applyFill="1" applyBorder="1" applyAlignment="1" applyProtection="1">
      <alignment horizontal="left"/>
      <protection locked="0"/>
    </xf>
    <xf numFmtId="0" fontId="31" fillId="5" borderId="4" xfId="0" applyFont="1" applyFill="1" applyBorder="1" applyAlignment="1">
      <alignment horizontal="left"/>
    </xf>
    <xf numFmtId="9" fontId="21" fillId="6" borderId="5" xfId="1" applyNumberFormat="1" applyFont="1" applyFill="1" applyBorder="1" applyAlignment="1" applyProtection="1">
      <alignment horizontal="center"/>
      <protection locked="0"/>
    </xf>
    <xf numFmtId="9" fontId="21" fillId="6" borderId="9" xfId="1" applyNumberFormat="1" applyFont="1" applyFill="1" applyBorder="1" applyAlignment="1" applyProtection="1">
      <alignment horizontal="center"/>
      <protection locked="0"/>
    </xf>
    <xf numFmtId="49" fontId="16" fillId="10" borderId="0" xfId="0" applyNumberFormat="1" applyFont="1" applyFill="1" applyAlignment="1">
      <alignment vertical="top" wrapText="1"/>
    </xf>
    <xf numFmtId="49" fontId="19" fillId="10" borderId="0" xfId="0" applyNumberFormat="1" applyFont="1" applyFill="1" applyAlignment="1">
      <alignment wrapText="1"/>
    </xf>
    <xf numFmtId="0" fontId="2" fillId="3" borderId="0" xfId="0" applyFont="1" applyFill="1"/>
    <xf numFmtId="0" fontId="37" fillId="18" borderId="0" xfId="3" applyFont="1" applyFill="1" applyBorder="1"/>
    <xf numFmtId="0" fontId="19" fillId="10" borderId="0" xfId="0" applyFont="1" applyFill="1" applyAlignment="1">
      <alignment vertical="center"/>
    </xf>
    <xf numFmtId="0" fontId="28" fillId="19" borderId="10" xfId="0" applyFont="1" applyFill="1" applyBorder="1"/>
    <xf numFmtId="0" fontId="27" fillId="19" borderId="11" xfId="0" applyFont="1" applyFill="1" applyBorder="1"/>
    <xf numFmtId="0" fontId="27" fillId="19" borderId="15" xfId="0" applyFont="1" applyFill="1" applyBorder="1"/>
    <xf numFmtId="4" fontId="19" fillId="3" borderId="0" xfId="0" applyNumberFormat="1" applyFont="1" applyFill="1"/>
    <xf numFmtId="4" fontId="19" fillId="3" borderId="0" xfId="0" applyNumberFormat="1" applyFont="1" applyFill="1" applyAlignment="1">
      <alignment horizontal="left"/>
    </xf>
    <xf numFmtId="9" fontId="34" fillId="10" borderId="0" xfId="0" applyNumberFormat="1" applyFont="1" applyFill="1"/>
    <xf numFmtId="0" fontId="28" fillId="3" borderId="6" xfId="0" applyFont="1" applyFill="1" applyBorder="1"/>
    <xf numFmtId="0" fontId="27" fillId="3" borderId="0" xfId="0" applyFont="1" applyFill="1"/>
    <xf numFmtId="0" fontId="27" fillId="3" borderId="4" xfId="0" applyFont="1" applyFill="1" applyBorder="1"/>
    <xf numFmtId="0" fontId="27" fillId="3" borderId="7" xfId="0" applyFont="1" applyFill="1" applyBorder="1"/>
    <xf numFmtId="9" fontId="19" fillId="3" borderId="7" xfId="0" applyNumberFormat="1" applyFont="1" applyFill="1" applyBorder="1"/>
    <xf numFmtId="4" fontId="19" fillId="3" borderId="7" xfId="0" applyNumberFormat="1" applyFont="1" applyFill="1" applyBorder="1"/>
    <xf numFmtId="4" fontId="0" fillId="18" borderId="21" xfId="0" applyNumberFormat="1" applyFill="1" applyBorder="1"/>
    <xf numFmtId="0" fontId="19" fillId="3" borderId="0" xfId="0" applyFont="1" applyFill="1" applyAlignment="1">
      <alignment horizontal="left"/>
    </xf>
    <xf numFmtId="0" fontId="19" fillId="3" borderId="7" xfId="0" applyFont="1" applyFill="1" applyBorder="1" applyAlignment="1">
      <alignment horizontal="left"/>
    </xf>
    <xf numFmtId="0" fontId="19" fillId="0" borderId="6" xfId="0" applyFont="1" applyBorder="1"/>
    <xf numFmtId="4" fontId="19" fillId="0" borderId="6" xfId="1" applyNumberFormat="1" applyFont="1" applyFill="1" applyBorder="1" applyProtection="1"/>
    <xf numFmtId="165" fontId="19" fillId="0" borderId="0" xfId="1" applyNumberFormat="1" applyFont="1" applyFill="1" applyBorder="1" applyProtection="1">
      <protection locked="0"/>
    </xf>
    <xf numFmtId="165" fontId="0" fillId="0" borderId="0" xfId="0" applyNumberFormat="1"/>
    <xf numFmtId="4" fontId="19" fillId="0" borderId="6" xfId="0" applyNumberFormat="1" applyFont="1" applyBorder="1"/>
    <xf numFmtId="165" fontId="19" fillId="0" borderId="0" xfId="1" applyNumberFormat="1" applyFont="1" applyFill="1" applyBorder="1" applyAlignment="1" applyProtection="1">
      <alignment horizontal="left"/>
      <protection locked="0"/>
    </xf>
    <xf numFmtId="165" fontId="19" fillId="0" borderId="0" xfId="1" applyNumberFormat="1" applyFont="1" applyFill="1" applyBorder="1" applyAlignment="1" applyProtection="1">
      <alignment horizontal="center"/>
      <protection locked="0"/>
    </xf>
    <xf numFmtId="0" fontId="34" fillId="3" borderId="6" xfId="0" applyFont="1" applyFill="1" applyBorder="1" applyAlignment="1">
      <alignment horizontal="left"/>
    </xf>
    <xf numFmtId="0" fontId="19" fillId="3" borderId="54" xfId="0" applyFont="1" applyFill="1" applyBorder="1" applyAlignment="1">
      <alignment horizontal="left"/>
    </xf>
    <xf numFmtId="4" fontId="19" fillId="3" borderId="2" xfId="0" applyNumberFormat="1" applyFont="1" applyFill="1" applyBorder="1" applyAlignment="1">
      <alignment horizontal="left"/>
    </xf>
    <xf numFmtId="4" fontId="19" fillId="3" borderId="2" xfId="0" applyNumberFormat="1" applyFont="1" applyFill="1" applyBorder="1"/>
    <xf numFmtId="4" fontId="19" fillId="3" borderId="55" xfId="0" applyNumberFormat="1" applyFont="1" applyFill="1" applyBorder="1"/>
    <xf numFmtId="49" fontId="16" fillId="10" borderId="56" xfId="0" applyNumberFormat="1" applyFont="1" applyFill="1" applyBorder="1" applyAlignment="1">
      <alignment vertical="top" wrapText="1"/>
    </xf>
    <xf numFmtId="49" fontId="15" fillId="10" borderId="56" xfId="0" applyNumberFormat="1" applyFont="1" applyFill="1" applyBorder="1" applyAlignment="1">
      <alignment vertical="top" wrapText="1"/>
    </xf>
    <xf numFmtId="49" fontId="19" fillId="10" borderId="56" xfId="0" applyNumberFormat="1" applyFont="1" applyFill="1" applyBorder="1" applyAlignment="1">
      <alignment wrapText="1"/>
    </xf>
    <xf numFmtId="49" fontId="19" fillId="10" borderId="57" xfId="0" applyNumberFormat="1" applyFont="1" applyFill="1" applyBorder="1" applyAlignment="1">
      <alignment wrapText="1"/>
    </xf>
    <xf numFmtId="0" fontId="31" fillId="9" borderId="44" xfId="0" applyFont="1" applyFill="1" applyBorder="1" applyAlignment="1">
      <alignment horizontal="center"/>
    </xf>
    <xf numFmtId="0" fontId="21" fillId="9" borderId="44" xfId="0" applyFont="1" applyFill="1" applyBorder="1" applyAlignment="1">
      <alignment horizontal="center"/>
    </xf>
    <xf numFmtId="0" fontId="21" fillId="9" borderId="28" xfId="0" applyFont="1" applyFill="1" applyBorder="1" applyAlignment="1">
      <alignment horizontal="center"/>
    </xf>
  </cellXfs>
  <cellStyles count="4">
    <cellStyle name="Hyperlänk" xfId="3" builtinId="8"/>
    <cellStyle name="Normal" xfId="0" builtinId="0"/>
    <cellStyle name="Procent" xfId="2" builtinId="5"/>
    <cellStyle name="Tusental" xfId="1" builtinId="3"/>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u val="double"/>
        <color rgb="FF9C0006"/>
      </font>
      <fill>
        <patternFill>
          <bgColor rgb="FFFFC7CE"/>
        </patternFill>
      </fill>
    </dxf>
    <dxf>
      <font>
        <b/>
        <i val="0"/>
        <u val="double"/>
        <color rgb="FF9C0006"/>
      </font>
      <fill>
        <patternFill>
          <bgColor rgb="FFFFC7CE"/>
        </patternFill>
      </fill>
    </dxf>
    <dxf>
      <fill>
        <patternFill>
          <bgColor theme="2"/>
        </patternFill>
      </fill>
    </dxf>
    <dxf>
      <fill>
        <patternFill>
          <bgColor theme="2"/>
        </patternFill>
      </fill>
    </dxf>
    <dxf>
      <fill>
        <patternFill patternType="solid">
          <bgColor theme="7" tint="0.59999389629810485"/>
        </patternFill>
      </fill>
    </dxf>
    <dxf>
      <fill>
        <patternFill patternType="solid">
          <bgColor theme="7"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Documentation requirements'!A1"/></Relationships>
</file>

<file path=xl/drawings/_rels/drawing2.xml.rels><?xml version="1.0" encoding="UTF-8" standalone="yes"?>
<Relationships xmlns="http://schemas.openxmlformats.org/package/2006/relationships"><Relationship Id="rId1" Type="http://schemas.openxmlformats.org/officeDocument/2006/relationships/hyperlink" Target="#Statistics!A1"/></Relationships>
</file>

<file path=xl/drawings/_rels/drawing3.xml.rels><?xml version="1.0" encoding="UTF-8" standalone="yes"?>
<Relationships xmlns="http://schemas.openxmlformats.org/package/2006/relationships"><Relationship Id="rId1" Type="http://schemas.openxmlformats.org/officeDocument/2006/relationships/hyperlink" Target="#Costs!A1"/></Relationships>
</file>

<file path=xl/drawings/_rels/drawing4.xml.rels><?xml version="1.0" encoding="UTF-8" standalone="yes"?>
<Relationships xmlns="http://schemas.openxmlformats.org/package/2006/relationships"><Relationship Id="rId2" Type="http://schemas.openxmlformats.org/officeDocument/2006/relationships/hyperlink" Target="#'Cost distribu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rice calculation'!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mpilation of vouchernumbers'!A1"/></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hyperlink" Target="#'Price calculation'!A1"/></Relationships>
</file>

<file path=xl/drawings/drawing1.xml><?xml version="1.0" encoding="utf-8"?>
<xdr:wsDr xmlns:xdr="http://schemas.openxmlformats.org/drawingml/2006/spreadsheetDrawing" xmlns:a="http://schemas.openxmlformats.org/drawingml/2006/main">
  <xdr:twoCellAnchor>
    <xdr:from>
      <xdr:col>0</xdr:col>
      <xdr:colOff>3171826</xdr:colOff>
      <xdr:row>25</xdr:row>
      <xdr:rowOff>171450</xdr:rowOff>
    </xdr:from>
    <xdr:to>
      <xdr:col>0</xdr:col>
      <xdr:colOff>4314826</xdr:colOff>
      <xdr:row>28</xdr:row>
      <xdr:rowOff>85725</xdr:rowOff>
    </xdr:to>
    <xdr:grpSp>
      <xdr:nvGrpSpPr>
        <xdr:cNvPr id="14" name="Grupp 13">
          <a:hlinkClick xmlns:r="http://schemas.openxmlformats.org/officeDocument/2006/relationships" r:id="rId1"/>
          <a:extLst>
            <a:ext uri="{FF2B5EF4-FFF2-40B4-BE49-F238E27FC236}">
              <a16:creationId xmlns:a16="http://schemas.microsoft.com/office/drawing/2014/main" id="{00000000-0008-0000-0000-00000E000000}"/>
            </a:ext>
          </a:extLst>
        </xdr:cNvPr>
        <xdr:cNvGrpSpPr/>
      </xdr:nvGrpSpPr>
      <xdr:grpSpPr>
        <a:xfrm>
          <a:off x="3171826" y="14697075"/>
          <a:ext cx="1143000" cy="485775"/>
          <a:chOff x="7543802" y="3886200"/>
          <a:chExt cx="2007000" cy="485775"/>
        </a:xfrm>
        <a:effectLst/>
      </xdr:grpSpPr>
      <xdr:sp macro="" textlink="">
        <xdr:nvSpPr>
          <xdr:cNvPr id="15" name="Rektangel 14">
            <a:extLst>
              <a:ext uri="{FF2B5EF4-FFF2-40B4-BE49-F238E27FC236}">
                <a16:creationId xmlns:a16="http://schemas.microsoft.com/office/drawing/2014/main" id="{00000000-0008-0000-0000-00000F000000}"/>
              </a:ext>
            </a:extLst>
          </xdr:cNvPr>
          <xdr:cNvSpPr/>
        </xdr:nvSpPr>
        <xdr:spPr>
          <a:xfrm>
            <a:off x="7543802" y="3886200"/>
            <a:ext cx="2007000" cy="485775"/>
          </a:xfrm>
          <a:prstGeom prst="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6" name="textruta 15">
            <a:extLst>
              <a:ext uri="{FF2B5EF4-FFF2-40B4-BE49-F238E27FC236}">
                <a16:creationId xmlns:a16="http://schemas.microsoft.com/office/drawing/2014/main" id="{00000000-0008-0000-0000-000010000000}"/>
              </a:ext>
            </a:extLst>
          </xdr:cNvPr>
          <xdr:cNvSpPr txBox="1"/>
        </xdr:nvSpPr>
        <xdr:spPr>
          <a:xfrm>
            <a:off x="7744051" y="3952875"/>
            <a:ext cx="1622776" cy="342900"/>
          </a:xfrm>
          <a:prstGeom prst="rect">
            <a:avLst/>
          </a:prstGeom>
          <a:noFill/>
          <a:ln w="952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2124075</xdr:colOff>
      <xdr:row>13</xdr:row>
      <xdr:rowOff>0</xdr:rowOff>
    </xdr:from>
    <xdr:to>
      <xdr:col>0</xdr:col>
      <xdr:colOff>3333750</xdr:colOff>
      <xdr:row>15</xdr:row>
      <xdr:rowOff>104775</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2124075" y="8077200"/>
          <a:ext cx="1209675" cy="485775"/>
          <a:chOff x="7543800" y="3886200"/>
          <a:chExt cx="2124075" cy="485775"/>
        </a:xfrm>
        <a:effectLst/>
        <a:scene3d>
          <a:camera prst="orthographicFront"/>
          <a:lightRig rig="threePt" dir="t"/>
        </a:scene3d>
      </xdr:grpSpPr>
      <xdr:sp macro="" textlink="">
        <xdr:nvSpPr>
          <xdr:cNvPr id="3" name="Rektangel 2">
            <a:extLst>
              <a:ext uri="{FF2B5EF4-FFF2-40B4-BE49-F238E27FC236}">
                <a16:creationId xmlns:a16="http://schemas.microsoft.com/office/drawing/2014/main" id="{00000000-0008-0000-0100-000003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1228725</xdr:colOff>
      <xdr:row>41</xdr:row>
      <xdr:rowOff>123825</xdr:rowOff>
    </xdr:from>
    <xdr:to>
      <xdr:col>3</xdr:col>
      <xdr:colOff>66675</xdr:colOff>
      <xdr:row>44</xdr:row>
      <xdr:rowOff>38100</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3171825" y="8667750"/>
          <a:ext cx="1209675" cy="485775"/>
          <a:chOff x="7543800" y="3886200"/>
          <a:chExt cx="2124075" cy="485775"/>
        </a:xfrm>
        <a:effectLst/>
        <a:scene3d>
          <a:camera prst="orthographicFront"/>
          <a:lightRig rig="threePt" dir="t"/>
        </a:scene3d>
      </xdr:grpSpPr>
      <xdr:sp macro="" textlink="">
        <xdr:nvSpPr>
          <xdr:cNvPr id="6" name="Rektangel 5">
            <a:extLst>
              <a:ext uri="{FF2B5EF4-FFF2-40B4-BE49-F238E27FC236}">
                <a16:creationId xmlns:a16="http://schemas.microsoft.com/office/drawing/2014/main" id="{00000000-0008-0000-0200-000006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200-000007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14</xdr:row>
      <xdr:rowOff>10184</xdr:rowOff>
    </xdr:from>
    <xdr:to>
      <xdr:col>2</xdr:col>
      <xdr:colOff>1020846</xdr:colOff>
      <xdr:row>21</xdr:row>
      <xdr:rowOff>28574</xdr:rowOff>
    </xdr:to>
    <xdr:grpSp>
      <xdr:nvGrpSpPr>
        <xdr:cNvPr id="2" name="Grupp 1">
          <a:extLst>
            <a:ext uri="{FF2B5EF4-FFF2-40B4-BE49-F238E27FC236}">
              <a16:creationId xmlns:a16="http://schemas.microsoft.com/office/drawing/2014/main" id="{00000000-0008-0000-0300-000002000000}"/>
            </a:ext>
          </a:extLst>
        </xdr:cNvPr>
        <xdr:cNvGrpSpPr/>
      </xdr:nvGrpSpPr>
      <xdr:grpSpPr>
        <a:xfrm>
          <a:off x="9524" y="3515384"/>
          <a:ext cx="4240297" cy="1685265"/>
          <a:chOff x="9524" y="3515384"/>
          <a:chExt cx="4240297" cy="1685265"/>
        </a:xfrm>
      </xdr:grpSpPr>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9524" y="3515384"/>
            <a:ext cx="4240297" cy="1685265"/>
          </a:xfrm>
          <a:prstGeom prst="rect">
            <a:avLst/>
          </a:prstGeom>
          <a:ln>
            <a:noFill/>
          </a:ln>
          <a:effectLst>
            <a:outerShdw blurRad="190500" algn="tl" rotWithShape="0">
              <a:srgbClr val="000000">
                <a:alpha val="70000"/>
              </a:srgbClr>
            </a:outerShdw>
          </a:effectLst>
        </xdr:spPr>
      </xdr:pic>
      <xdr:sp macro="" textlink="">
        <xdr:nvSpPr>
          <xdr:cNvPr id="4" name="Rektangel 3">
            <a:extLst>
              <a:ext uri="{FF2B5EF4-FFF2-40B4-BE49-F238E27FC236}">
                <a16:creationId xmlns:a16="http://schemas.microsoft.com/office/drawing/2014/main" id="{00000000-0008-0000-0300-000004000000}"/>
              </a:ext>
            </a:extLst>
          </xdr:cNvPr>
          <xdr:cNvSpPr/>
        </xdr:nvSpPr>
        <xdr:spPr>
          <a:xfrm>
            <a:off x="1762125" y="3876675"/>
            <a:ext cx="1504951" cy="295275"/>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4</xdr:col>
      <xdr:colOff>809625</xdr:colOff>
      <xdr:row>16</xdr:row>
      <xdr:rowOff>0</xdr:rowOff>
    </xdr:from>
    <xdr:to>
      <xdr:col>5</xdr:col>
      <xdr:colOff>1171575</xdr:colOff>
      <xdr:row>18</xdr:row>
      <xdr:rowOff>9525</xdr:rowOff>
    </xdr:to>
    <xdr:grpSp>
      <xdr:nvGrpSpPr>
        <xdr:cNvPr id="12" name="Grupp 11">
          <a:hlinkClick xmlns:r="http://schemas.openxmlformats.org/officeDocument/2006/relationships" r:id="rId2"/>
          <a:extLst>
            <a:ext uri="{FF2B5EF4-FFF2-40B4-BE49-F238E27FC236}">
              <a16:creationId xmlns:a16="http://schemas.microsoft.com/office/drawing/2014/main" id="{00000000-0008-0000-0300-00000C000000}"/>
            </a:ext>
          </a:extLst>
        </xdr:cNvPr>
        <xdr:cNvGrpSpPr/>
      </xdr:nvGrpSpPr>
      <xdr:grpSpPr>
        <a:xfrm>
          <a:off x="6467475" y="3981450"/>
          <a:ext cx="1209675" cy="485775"/>
          <a:chOff x="7543800" y="3886200"/>
          <a:chExt cx="2124075" cy="485775"/>
        </a:xfrm>
        <a:effectLst/>
        <a:scene3d>
          <a:camera prst="orthographicFront"/>
          <a:lightRig rig="threePt" dir="t"/>
        </a:scene3d>
      </xdr:grpSpPr>
      <xdr:sp macro="" textlink="">
        <xdr:nvSpPr>
          <xdr:cNvPr id="13" name="Rektangel 12">
            <a:extLst>
              <a:ext uri="{FF2B5EF4-FFF2-40B4-BE49-F238E27FC236}">
                <a16:creationId xmlns:a16="http://schemas.microsoft.com/office/drawing/2014/main" id="{00000000-0008-0000-0300-00000D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4" name="textruta 13">
            <a:extLst>
              <a:ext uri="{FF2B5EF4-FFF2-40B4-BE49-F238E27FC236}">
                <a16:creationId xmlns:a16="http://schemas.microsoft.com/office/drawing/2014/main" id="{00000000-0008-0000-0300-00000E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6</xdr:row>
      <xdr:rowOff>123826</xdr:rowOff>
    </xdr:from>
    <xdr:to>
      <xdr:col>2</xdr:col>
      <xdr:colOff>476250</xdr:colOff>
      <xdr:row>8</xdr:row>
      <xdr:rowOff>85726</xdr:rowOff>
    </xdr:to>
    <xdr:grpSp>
      <xdr:nvGrpSpPr>
        <xdr:cNvPr id="7" name="Grupp 6">
          <a:extLst>
            <a:ext uri="{FF2B5EF4-FFF2-40B4-BE49-F238E27FC236}">
              <a16:creationId xmlns:a16="http://schemas.microsoft.com/office/drawing/2014/main" id="{00000000-0008-0000-0400-000007000000}"/>
            </a:ext>
          </a:extLst>
        </xdr:cNvPr>
        <xdr:cNvGrpSpPr/>
      </xdr:nvGrpSpPr>
      <xdr:grpSpPr>
        <a:xfrm>
          <a:off x="342900" y="1476376"/>
          <a:ext cx="2533650" cy="342900"/>
          <a:chOff x="342900" y="1276351"/>
          <a:chExt cx="3733800" cy="342900"/>
        </a:xfrm>
      </xdr:grpSpPr>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42900" y="1323975"/>
            <a:ext cx="3647619" cy="209524"/>
          </a:xfrm>
          <a:prstGeom prst="rect">
            <a:avLst/>
          </a:prstGeom>
        </xdr:spPr>
      </xdr:pic>
      <xdr:sp macro="" textlink="">
        <xdr:nvSpPr>
          <xdr:cNvPr id="3" name="Rektangel 2">
            <a:extLst>
              <a:ext uri="{FF2B5EF4-FFF2-40B4-BE49-F238E27FC236}">
                <a16:creationId xmlns:a16="http://schemas.microsoft.com/office/drawing/2014/main" id="{00000000-0008-0000-0400-000003000000}"/>
              </a:ext>
            </a:extLst>
          </xdr:cNvPr>
          <xdr:cNvSpPr/>
        </xdr:nvSpPr>
        <xdr:spPr>
          <a:xfrm>
            <a:off x="3657600" y="1276351"/>
            <a:ext cx="419100" cy="342900"/>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11</xdr:col>
      <xdr:colOff>247650</xdr:colOff>
      <xdr:row>6</xdr:row>
      <xdr:rowOff>47625</xdr:rowOff>
    </xdr:from>
    <xdr:to>
      <xdr:col>13</xdr:col>
      <xdr:colOff>238125</xdr:colOff>
      <xdr:row>8</xdr:row>
      <xdr:rowOff>152400</xdr:rowOff>
    </xdr:to>
    <xdr:grpSp>
      <xdr:nvGrpSpPr>
        <xdr:cNvPr id="8" name="Grupp 7">
          <a:hlinkClick xmlns:r="http://schemas.openxmlformats.org/officeDocument/2006/relationships" r:id="rId2"/>
          <a:extLst>
            <a:ext uri="{FF2B5EF4-FFF2-40B4-BE49-F238E27FC236}">
              <a16:creationId xmlns:a16="http://schemas.microsoft.com/office/drawing/2014/main" id="{00000000-0008-0000-0400-000008000000}"/>
            </a:ext>
          </a:extLst>
        </xdr:cNvPr>
        <xdr:cNvGrpSpPr/>
      </xdr:nvGrpSpPr>
      <xdr:grpSpPr>
        <a:xfrm>
          <a:off x="7934325" y="1400175"/>
          <a:ext cx="1209675" cy="485775"/>
          <a:chOff x="7543800" y="3886200"/>
          <a:chExt cx="2124075" cy="485775"/>
        </a:xfrm>
        <a:effectLst/>
        <a:scene3d>
          <a:camera prst="orthographicFront"/>
          <a:lightRig rig="threePt" dir="t"/>
        </a:scene3d>
      </xdr:grpSpPr>
      <xdr:sp macro="" textlink="">
        <xdr:nvSpPr>
          <xdr:cNvPr id="9" name="Rektangel 8">
            <a:extLst>
              <a:ext uri="{FF2B5EF4-FFF2-40B4-BE49-F238E27FC236}">
                <a16:creationId xmlns:a16="http://schemas.microsoft.com/office/drawing/2014/main" id="{00000000-0008-0000-0400-000009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0" name="textruta 9">
            <a:extLst>
              <a:ext uri="{FF2B5EF4-FFF2-40B4-BE49-F238E27FC236}">
                <a16:creationId xmlns:a16="http://schemas.microsoft.com/office/drawing/2014/main" id="{00000000-0008-0000-0400-00000A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19051</xdr:colOff>
      <xdr:row>69</xdr:row>
      <xdr:rowOff>0</xdr:rowOff>
    </xdr:from>
    <xdr:to>
      <xdr:col>6</xdr:col>
      <xdr:colOff>3000375</xdr:colOff>
      <xdr:row>71</xdr:row>
      <xdr:rowOff>123825</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9172576" y="12182475"/>
          <a:ext cx="2981324" cy="504825"/>
          <a:chOff x="7543800" y="3886200"/>
          <a:chExt cx="2124075" cy="485775"/>
        </a:xfrm>
        <a:effectLst/>
        <a:scene3d>
          <a:camera prst="orthographicFront"/>
          <a:lightRig rig="threePt" dir="t"/>
        </a:scene3d>
      </xdr:grpSpPr>
      <xdr:sp macro="" textlink="">
        <xdr:nvSpPr>
          <xdr:cNvPr id="6" name="Rektangel 5">
            <a:extLst>
              <a:ext uri="{FF2B5EF4-FFF2-40B4-BE49-F238E27FC236}">
                <a16:creationId xmlns:a16="http://schemas.microsoft.com/office/drawing/2014/main" id="{00000000-0008-0000-0600-000006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7602676" y="3980372"/>
            <a:ext cx="2044840"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compilation of vouchernumbers</a:t>
            </a:r>
          </a:p>
        </xdr:txBody>
      </xdr:sp>
    </xdr:grpSp>
    <xdr:clientData/>
  </xdr:twoCellAnchor>
  <xdr:twoCellAnchor editAs="oneCell">
    <xdr:from>
      <xdr:col>0</xdr:col>
      <xdr:colOff>716280</xdr:colOff>
      <xdr:row>87</xdr:row>
      <xdr:rowOff>175260</xdr:rowOff>
    </xdr:from>
    <xdr:to>
      <xdr:col>2</xdr:col>
      <xdr:colOff>1347665</xdr:colOff>
      <xdr:row>89</xdr:row>
      <xdr:rowOff>110421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716280" y="15339060"/>
          <a:ext cx="5546285" cy="3009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106680</xdr:colOff>
      <xdr:row>31</xdr:row>
      <xdr:rowOff>6863</xdr:rowOff>
    </xdr:from>
    <xdr:to>
      <xdr:col>3</xdr:col>
      <xdr:colOff>800100</xdr:colOff>
      <xdr:row>32</xdr:row>
      <xdr:rowOff>110421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6680" y="5036063"/>
          <a:ext cx="6964680" cy="377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3238500</xdr:colOff>
      <xdr:row>41</xdr:row>
      <xdr:rowOff>152400</xdr:rowOff>
    </xdr:from>
    <xdr:to>
      <xdr:col>3</xdr:col>
      <xdr:colOff>323850</xdr:colOff>
      <xdr:row>44</xdr:row>
      <xdr:rowOff>85725</xdr:rowOff>
    </xdr:to>
    <xdr:grpSp>
      <xdr:nvGrpSpPr>
        <xdr:cNvPr id="11" name="Grupp 10">
          <a:hlinkClick xmlns:r="http://schemas.openxmlformats.org/officeDocument/2006/relationships" r:id="rId1"/>
          <a:extLst>
            <a:ext uri="{FF2B5EF4-FFF2-40B4-BE49-F238E27FC236}">
              <a16:creationId xmlns:a16="http://schemas.microsoft.com/office/drawing/2014/main" id="{00000000-0008-0000-0800-00000B000000}"/>
            </a:ext>
          </a:extLst>
        </xdr:cNvPr>
        <xdr:cNvGrpSpPr/>
      </xdr:nvGrpSpPr>
      <xdr:grpSpPr>
        <a:xfrm>
          <a:off x="6696075" y="8324850"/>
          <a:ext cx="1704975" cy="504825"/>
          <a:chOff x="7543800" y="3886200"/>
          <a:chExt cx="2124075" cy="485775"/>
        </a:xfrm>
        <a:effectLst/>
        <a:scene3d>
          <a:camera prst="orthographicFront"/>
          <a:lightRig rig="threePt" dir="t"/>
        </a:scene3d>
      </xdr:grpSpPr>
      <xdr:sp macro="" textlink="">
        <xdr:nvSpPr>
          <xdr:cNvPr id="12" name="Rektangel 11">
            <a:extLst>
              <a:ext uri="{FF2B5EF4-FFF2-40B4-BE49-F238E27FC236}">
                <a16:creationId xmlns:a16="http://schemas.microsoft.com/office/drawing/2014/main" id="{00000000-0008-0000-0800-00000C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3" name="textruta 12">
            <a:extLst>
              <a:ext uri="{FF2B5EF4-FFF2-40B4-BE49-F238E27FC236}">
                <a16:creationId xmlns:a16="http://schemas.microsoft.com/office/drawing/2014/main" id="{00000000-0008-0000-0800-00000D000000}"/>
              </a:ext>
            </a:extLst>
          </xdr:cNvPr>
          <xdr:cNvSpPr txBox="1"/>
        </xdr:nvSpPr>
        <xdr:spPr>
          <a:xfrm>
            <a:off x="7602676" y="3980372"/>
            <a:ext cx="2044840"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Price</a:t>
            </a:r>
            <a:r>
              <a:rPr lang="sv-SE" sz="1600" b="1" i="1" baseline="0">
                <a:solidFill>
                  <a:schemeClr val="bg1"/>
                </a:solidFill>
                <a:latin typeface="Times New Roman" panose="02020603050405020304" pitchFamily="18" charset="0"/>
                <a:cs typeface="Times New Roman" panose="02020603050405020304" pitchFamily="18" charset="0"/>
              </a:rPr>
              <a:t> calculation</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M" refreshedDate="42431.673595486114" createdVersion="4" refreshedVersion="5" minRefreshableVersion="3" recordCount="831" xr:uid="{00000000-000A-0000-FFFF-FFFF00000000}">
  <cacheSource type="worksheet">
    <worksheetSource ref="A1:G1048576" sheet="SUPPORTING DOCUMENT"/>
  </cacheSource>
  <cacheFields count="7">
    <cacheField name="Account" numFmtId="0">
      <sharedItems containsBlank="1" containsMixedTypes="1" containsNumber="1" containsInteger="1" minValue="4" maxValue="69909"/>
    </cacheField>
    <cacheField name="Description" numFmtId="0">
      <sharedItems containsBlank="1"/>
    </cacheField>
    <cacheField name="Rule" numFmtId="0">
      <sharedItems containsBlank="1"/>
    </cacheField>
    <cacheField name="Code" numFmtId="0">
      <sharedItems containsBlank="1" count="3">
        <s v="Eligible costs"/>
        <s v="Non eligible costs"/>
        <m/>
      </sharedItems>
    </cacheField>
    <cacheField name="Text" numFmtId="0">
      <sharedItems containsBlank="1" count="29">
        <s v="Personnel costs"/>
        <s v="Other personnel costs"/>
        <s v="Common purposes"/>
        <s v="NIH-F&amp;A"/>
        <s v="Common departemental costs"/>
        <s v="Common faculty costs"/>
        <s v="KI-invoice faculty (KI-internal)"/>
        <s v="Common university costs"/>
        <s v="KI-invoice university (KI-internal)"/>
        <s v="Preliminary indirect costs monthly costs"/>
        <s v="Premises"/>
        <s v="Cut-off days invoices"/>
        <s v="Repairs and maintainence"/>
        <s v="Computers and beloninb equipment"/>
        <s v="Realisation loss sales assets"/>
        <s v="Public law fees, taxes and client losses"/>
        <s v="Taxes"/>
        <s v="Customers' losses (goods)"/>
        <s v="Customers' losses (services)"/>
        <s v="Indemnity"/>
        <s v="Travel, representation and information "/>
        <s v="Purchase of products"/>
        <s v="Purchase of services"/>
        <s v="Financial costs"/>
        <s v="Sale of assets "/>
        <s v="Sales of material resources"/>
        <s v="Sales of financial fixed assets"/>
        <s v="Depreciation and devaluations"/>
        <m/>
      </sharedItems>
    </cacheField>
    <cacheField name="Amount" numFmtId="0">
      <sharedItems containsBlank="1" containsMixedTypes="1" containsNumber="1" minValue="-75462120.680000007" maxValue="174332870.75999999" count="1669">
        <e v="#N/A"/>
        <m/>
        <n v="10325.620000000001" u="1"/>
        <n v="200112.49" u="1"/>
        <n v="8914503.4700000007" u="1"/>
        <n v="406017.72" u="1"/>
        <n v="1832" u="1"/>
        <n v="31314" u="1"/>
        <n v="103284.4" u="1"/>
        <n v="94" u="1"/>
        <n v="3624638" u="1"/>
        <n v="20977" u="1"/>
        <n v="270522.99" u="1"/>
        <n v="1106289.44" u="1"/>
        <n v="1101.8599999999999" u="1"/>
        <n v="910214.35" u="1"/>
        <n v="1147733.6599999999" u="1"/>
        <n v="5620891.7599999998" u="1"/>
        <n v="3700" u="1"/>
        <n v="1211705.27" u="1"/>
        <n v="6298" u="1"/>
        <n v="17254.16" u="1"/>
        <n v="4642326.79" u="1"/>
        <n v="174" u="1"/>
        <n v="2400" u="1"/>
        <n v="4689217.75" u="1"/>
        <n v="152935.51999999999" u="1"/>
        <n v="396589.99" u="1"/>
        <n v="54763.92" u="1"/>
        <n v="5113.6000000000004" u="1"/>
        <n v="21669.37" u="1"/>
        <n v="8470.02" u="1"/>
        <n v="275963.94" u="1"/>
        <n v="320" u="1"/>
        <n v="275898" u="1"/>
        <n v="5329" u="1"/>
        <n v="84825.75" u="1"/>
        <n v="176.87" u="1"/>
        <n v="1981638.5" u="1"/>
        <n v="3750.4" u="1"/>
        <n v="4549" u="1"/>
        <n v="40023.599999999999" u="1"/>
        <n v="10471" u="1"/>
        <n v="14435.74" u="1"/>
        <n v="221702.33" u="1"/>
        <n v="1098790.27" u="1"/>
        <n v="1822065.81" u="1"/>
        <n v="8000" u="1"/>
        <n v="131363.25" u="1"/>
        <n v="85126.720000000001" u="1"/>
        <n v="73229" u="1"/>
        <n v="72907.149999999994" u="1"/>
        <n v="41964" u="1"/>
        <n v="179682.38" u="1"/>
        <n v="3703.52" u="1"/>
        <n v="-690039.81" u="1"/>
        <n v="5400" u="1"/>
        <n v="17014.05" u="1"/>
        <n v="4100" u="1"/>
        <n v="11590" u="1"/>
        <n v="11960.51" u="1"/>
        <n v="-268877" u="1"/>
        <n v="4457.8900000000003" u="1"/>
        <n v="71717.25" u="1"/>
        <n v="16519.02" u="1"/>
        <n v="124411.5" u="1"/>
        <n v="183489.06" u="1"/>
        <n v="16622.740000000002" u="1"/>
        <n v="587238.31000000006" u="1"/>
        <n v="68440" u="1"/>
        <n v="1370257.74" u="1"/>
        <n v="12425.25" u="1"/>
        <n v="13788.51" u="1"/>
        <n v="21482.5" u="1"/>
        <n v="520" u="1"/>
        <n v="383316" u="1"/>
        <n v="23450.6" u="1"/>
        <n v="3515" u="1"/>
        <n v="28110.76" u="1"/>
        <n v="10762.05" u="1"/>
        <n v="5579.07" u="1"/>
        <n v="32434.77" u="1"/>
        <n v="176505.07" u="1"/>
        <n v="1655981.47" u="1"/>
        <n v="64068.3" u="1"/>
        <n v="217.7" u="1"/>
        <n v="8711.11" u="1"/>
        <n v="256" u="1"/>
        <n v="942.32" u="1"/>
        <n v="74716.800000000003" u="1"/>
        <n v="65903.89" u="1"/>
        <n v="2932" u="1"/>
        <n v="40426.379999999997" u="1"/>
        <n v="168545.55" u="1"/>
        <n v="148661.26999999999" u="1"/>
        <n v="1576056.81" u="1"/>
        <n v="139170.39000000001" u="1"/>
        <n v="457236.54" u="1"/>
        <n v="7721.37" u="1"/>
        <n v="36487.919999999998" u="1"/>
        <n v="28605904.920000002" u="1"/>
        <n v="4179" u="1"/>
        <n v="111018.53" u="1"/>
        <n v="96818.34" u="1"/>
        <n v="454424.75" u="1"/>
        <n v="346349.15" u="1"/>
        <n v="3316.8" u="1"/>
        <n v="32128.45" u="1"/>
        <n v="2349" u="1"/>
        <n v="2229128" u="1"/>
        <n v="-186350.5" u="1"/>
        <n v="5909.59" u="1"/>
        <n v="121991.8" u="1"/>
        <n v="428464.82" u="1"/>
        <n v="2995580.62" u="1"/>
        <n v="-41907" u="1"/>
        <n v="622282.96" u="1"/>
        <n v="26.79" u="1"/>
        <n v="1403.36" u="1"/>
        <n v="11145.16" u="1"/>
        <n v="12504.5" u="1"/>
        <n v="182213.88" u="1"/>
        <n v="469523.78" u="1"/>
        <n v="659275.94999999995" u="1"/>
        <n v="19804.03" u="1"/>
        <n v="708783.67" u="1"/>
        <n v="75299.47" u="1"/>
        <n v="207.19" u="1"/>
        <n v="451405.75" u="1"/>
        <n v="8272496.0300000003" u="1"/>
        <n v="9810" u="1"/>
        <n v="10802.75" u="1"/>
        <n v="48711.25" u="1"/>
        <n v="56275" u="1"/>
        <n v="1101104.3999999999" u="1"/>
        <n v="99459.16" u="1"/>
        <n v="123472.58" u="1"/>
        <n v="24095110.34" u="1"/>
        <n v="68943.98" u="1"/>
        <n v="509867.28" u="1"/>
        <n v="342290.18" u="1"/>
        <n v="2884514.18" u="1"/>
        <n v="91262.5" u="1"/>
        <n v="5000000" u="1"/>
        <n v="26756.76" u="1"/>
        <n v="2727621.31" u="1"/>
        <n v="6135694.9199999999" u="1"/>
        <n v="15624.75" u="1"/>
        <n v="841.61" u="1"/>
        <n v="54296.46" u="1"/>
        <n v="3200" u="1"/>
        <n v="10535" u="1"/>
        <n v="141479.35999999999" u="1"/>
        <n v="3070" u="1"/>
        <n v="66933" u="1"/>
        <n v="12658.16" u="1"/>
        <n v="298006.95" u="1"/>
        <n v="3994.9" u="1"/>
        <n v="2550" u="1"/>
        <n v="137900.03" u="1"/>
        <n v="205.13" u="1"/>
        <n v="22650" u="1"/>
        <n v="7325543.1900000004" u="1"/>
        <n v="1459563.63" u="1"/>
        <n v="7580.83" u="1"/>
        <n v="211706.84" u="1"/>
        <n v="5200437.2" u="1"/>
        <n v="-65230" u="1"/>
        <n v="2919048" u="1"/>
        <n v="3823.96" u="1"/>
        <n v="17873.060000000001" u="1"/>
        <n v="432757.25" u="1"/>
        <n v="9227015.4800000004" u="1"/>
        <n v="-75462120.680000007" u="1"/>
        <n v="14094.33" u="1"/>
        <n v="56955.4" u="1"/>
        <n v="436354.69" u="1"/>
        <n v="24258.29" u="1"/>
        <n v="9700" u="1"/>
        <n v="1547.9" u="1"/>
        <n v="700356.41" u="1"/>
        <n v="32105" u="1"/>
        <n v="7386" u="1"/>
        <n v="103134.27" u="1"/>
        <n v="219103.89" u="1"/>
        <n v="1105.68" u="1"/>
        <n v="5077.5" u="1"/>
        <n v="203310.01" u="1"/>
        <n v="27542456.25" u="1"/>
        <n v="578.58000000000004" u="1"/>
        <n v="10934.82" u="1"/>
        <n v="2642692.06" u="1"/>
        <n v="1144.51" u="1"/>
        <n v="135422.32" u="1"/>
        <n v="143" u="1"/>
        <n v="3604.18" u="1"/>
        <n v="19403.12" u="1"/>
        <n v="3239.74" u="1"/>
        <n v="32609.5" u="1"/>
        <n v="210493.85" u="1"/>
        <n v="2524005" u="1"/>
        <n v="7000" u="1"/>
        <n v="206208.1" u="1"/>
        <n v="894324.42" u="1"/>
        <n v="602401.34" u="1"/>
        <n v="38449.01" u="1"/>
        <n v="4633071.75" u="1"/>
        <n v="519250.82" u="1"/>
        <n v="669622.55000000005" u="1"/>
        <n v="10236" u="1"/>
        <n v="16006.9" u="1"/>
        <n v="783778.18" u="1"/>
        <n v="83991.38" u="1"/>
        <n v="17194736.649999999" u="1"/>
        <n v="27799.14" u="1"/>
        <n v="553226.63" u="1"/>
        <n v="192" u="1"/>
        <n v="15402.58" u="1"/>
        <n v="35330.300000000003" u="1"/>
        <n v="17640" u="1"/>
        <n v="11315.76" u="1"/>
        <n v="33005.15" u="1"/>
        <n v="6383.8" u="1"/>
        <n v="30050.2" u="1"/>
        <n v="81202.27" u="1"/>
        <n v="86225" u="1"/>
        <n v="218280.63" u="1"/>
        <n v="390932.39" u="1"/>
        <n v="1387.79" u="1"/>
        <n v="3129.25" u="1"/>
        <n v="192458.4" u="1"/>
        <n v="124.88" u="1"/>
        <n v="4408" u="1"/>
        <n v="1463890.83" u="1"/>
        <n v="2526.2600000000002" u="1"/>
        <n v="147653.41" u="1"/>
        <n v="185422.33" u="1"/>
        <n v="80971.039999999994" u="1"/>
        <n v="3145222.5" u="1"/>
        <n v="3524535" u="1"/>
        <n v="5416295.6399999997" u="1"/>
        <n v="3171.3" u="1"/>
        <n v="4090.5" u="1"/>
        <n v="103928.24" u="1"/>
        <n v="47" u="1"/>
        <n v="33083" u="1"/>
        <n v="427734.75" u="1"/>
        <n v="10000" u="1"/>
        <n v="2234.15" u="1"/>
        <n v="8236810.0199999996" u="1"/>
        <n v="8392.75" u="1"/>
        <n v="68200" u="1"/>
        <n v="117140.45" u="1"/>
        <n v="12395.25" u="1"/>
        <n v="91000.89" u="1"/>
        <n v="6740.25" u="1"/>
        <n v="2856477.42" u="1"/>
        <n v="99.04" u="1"/>
        <n v="59981.14" u="1"/>
        <n v="14497.09" u="1"/>
        <n v="1200" u="1"/>
        <n v="70.75" u="1"/>
        <n v="25702.49" u="1"/>
        <n v="333054.05" u="1"/>
        <n v="768982.91" u="1"/>
        <n v="5618.37" u="1"/>
        <n v="5669.49" u="1"/>
        <n v="16763.38" u="1"/>
        <n v="22757.64" u="1"/>
        <n v="7607" u="1"/>
        <n v="9039" u="1"/>
        <n v="57288" u="1"/>
        <n v="43" u="1"/>
        <n v="3320.2" u="1"/>
        <n v="2747529.68" u="1"/>
        <n v="3725.71" u="1"/>
        <n v="25972.39" u="1"/>
        <n v="56539805.229999997" u="1"/>
        <n v="13981.43" u="1"/>
        <n v="39911.519999999997" u="1"/>
        <n v="88607.64" u="1"/>
        <n v="2350451.75" u="1"/>
        <n v="-33830.400000000001" u="1"/>
        <n v="2763" u="1"/>
        <n v="21717.89" u="1"/>
        <n v="309798.11" u="1"/>
        <n v="45123.5" u="1"/>
        <n v="844657.69" u="1"/>
        <n v="7902.63" u="1"/>
        <n v="-29682" u="1"/>
        <n v="12206.5" u="1"/>
        <n v="1203696.8899999999" u="1"/>
        <n v="20708.259999999998" u="1"/>
        <n v="173810.15" u="1"/>
        <n v="68909.67" u="1"/>
        <n v="2830" u="1"/>
        <n v="98584.5" u="1"/>
        <n v="164532.23000000001" u="1"/>
        <n v="144" u="1"/>
        <n v="86905.81" u="1"/>
        <n v="255018.33" u="1"/>
        <n v="2050" u="1"/>
        <n v="19568.88" u="1"/>
        <n v="-9639" u="1"/>
        <n v="63971615.100000001" u="1"/>
        <n v="115765.88" u="1"/>
        <n v="787.94" u="1"/>
        <n v="271726.78999999998" u="1"/>
        <n v="18064.560000000001" u="1"/>
        <n v="1239629.94" u="1"/>
        <n v="2927426" u="1"/>
        <n v="2652.75" u="1"/>
        <n v="72661.31" u="1"/>
        <n v="108213.97" u="1"/>
        <n v="521.54999999999995" u="1"/>
        <n v="4723.5" u="1"/>
        <n v="106625.3" u="1"/>
        <n v="79309.34" u="1"/>
        <n v="181701.41" u="1"/>
        <n v="2938.68" u="1"/>
        <n v="308.75" u="1"/>
        <n v="263740.37" u="1"/>
        <n v="543132.68999999994" u="1"/>
        <n v="310669.59000000003" u="1"/>
        <n v="72617" u="1"/>
        <n v="97199.25" u="1"/>
        <n v="14208" u="1"/>
        <n v="668256.63" u="1"/>
        <n v="747794.75" u="1"/>
        <n v="21359.37" u="1"/>
        <n v="16341.34" u="1"/>
        <n v="141.35" u="1"/>
        <n v="10048" u="1"/>
        <n v="24615.97" u="1"/>
        <n v="43.85" u="1"/>
        <n v="6323" u="1"/>
        <n v="104861.8" u="1"/>
        <n v="128" u="1"/>
        <n v="138.72999999999999" u="1"/>
        <n v="23706.31" u="1"/>
        <n v="247884" u="1"/>
        <n v="555412.54" u="1"/>
        <n v="6000" u="1"/>
        <n v="5740" u="1"/>
        <n v="22318.43" u="1"/>
        <n v="-3145222.5" u="1"/>
        <n v="260760.36" u="1"/>
        <n v="1282923.3400000001" u="1"/>
        <n v="18560.34" u="1"/>
        <n v="94176" u="1"/>
        <n v="660" u="1"/>
        <n v="3711.78" u="1"/>
        <n v="45174.9" u="1"/>
        <n v="101768.2" u="1"/>
        <n v="510072.05" u="1"/>
        <n v="45000" u="1"/>
        <n v="81643.259999999995" u="1"/>
        <n v="1571966.11" u="1"/>
        <n v="219128.89" u="1"/>
        <n v="11633.22" u="1"/>
        <n v="56941.2" u="1"/>
        <n v="244616.82" u="1"/>
        <n v="600027.14" u="1"/>
        <n v="1208" u="1"/>
        <n v="293.5" u="1"/>
        <n v="12091.7" u="1"/>
        <n v="282380.40000000002" u="1"/>
        <n v="3523.87" u="1"/>
        <n v="15088.83" u="1"/>
        <n v="14709.62" u="1"/>
        <n v="22622.25" u="1"/>
        <n v="36745.08" u="1"/>
        <n v="58043.91" u="1"/>
        <n v="207354.4" u="1"/>
        <n v="399031" u="1"/>
        <n v="39454" u="1"/>
        <n v="195829.91" u="1"/>
        <n v="290921.68" u="1"/>
        <n v="50848.65" u="1"/>
        <n v="1672325.97" u="1"/>
        <n v="297331.65999999997" u="1"/>
        <n v="16696.12" u="1"/>
        <n v="234534.57" u="1"/>
        <n v="447128.13" u="1"/>
        <n v="3223830.55" u="1"/>
        <n v="479064.23" u="1"/>
        <n v="1600" u="1"/>
        <n v="730308.49" u="1"/>
        <n v="48921045.719999999" u="1"/>
        <n v="190.57" u="1"/>
        <n v="3313054.44" u="1"/>
        <n v="1732.24" u="1"/>
        <n v="24547.96" u="1"/>
        <n v="541038" u="1"/>
        <n v="-4275.25" u="1"/>
        <n v="9845.92" u="1"/>
        <n v="-13607.35" u="1"/>
        <n v="80943.25" u="1"/>
        <n v="6150" u="1"/>
        <n v="134696.57" u="1"/>
        <n v="43210.38" u="1"/>
        <n v="1037001.4" u="1"/>
        <n v="1030.51" u="1"/>
        <n v="11111.55" u="1"/>
        <n v="43300" u="1"/>
        <n v="5525.32" u="1"/>
        <n v="12130.23" u="1"/>
        <n v="25837.5" u="1"/>
        <n v="11957.94" u="1"/>
        <n v="654706.77" u="1"/>
        <n v="18255.560000000001" u="1"/>
        <n v="13353.39" u="1"/>
        <n v="74389" u="1"/>
        <n v="176478.06" u="1"/>
        <n v="15667.72" u="1"/>
        <n v="321.2" u="1"/>
        <n v="103562.74" u="1"/>
        <n v="94099.81" u="1"/>
        <n v="961987.45" u="1"/>
        <n v="278461.56" u="1"/>
        <n v="1227584.31" u="1"/>
        <n v="14839.25" u="1"/>
        <n v="5061.05" u="1"/>
        <n v="19741.939999999999" u="1"/>
        <n v="46200" u="1"/>
        <n v="54205" u="1"/>
        <n v="858" u="1"/>
        <n v="1636784.24" u="1"/>
        <n v="200229.64" u="1"/>
        <n v="2157237.4900000002" u="1"/>
        <n v="6933.65" u="1"/>
        <n v="102586.35" u="1"/>
        <n v="9952.33" u="1"/>
        <n v="69468.73" u="1"/>
        <n v="61895.25" u="1"/>
        <n v="2730062" u="1"/>
        <n v="41095" u="1"/>
        <n v="5315" u="1"/>
        <n v="2704.62" u="1"/>
        <n v="13500" u="1"/>
        <n v="8968.7999999999993" u="1"/>
        <n v="95275.6" u="1"/>
        <n v="360" u="1"/>
        <n v="5512" u="1"/>
        <n v="1567.41" u="1"/>
        <n v="501213.68" u="1"/>
        <n v="478543.51" u="1"/>
        <n v="10501.91" u="1"/>
        <n v="2906.95" u="1"/>
        <n v="120269.82" u="1"/>
        <n v="257700.53" u="1"/>
        <n v="783850.24" u="1"/>
        <n v="1162.27" u="1"/>
        <n v="13203.19" u="1"/>
        <n v="4669" u="1"/>
        <n v="52000" u="1"/>
        <n v="110750.99" u="1"/>
        <n v="1167237.5" u="1"/>
        <n v="37507.089999999997" u="1"/>
        <n v="-173135.66" u="1"/>
        <n v="126472.61" u="1"/>
        <n v="298429.59999999998" u="1"/>
        <n v="1312.5" u="1"/>
        <n v="1650800.67" u="1"/>
        <n v="776539.67" u="1"/>
        <n v="3045.91" u="1"/>
        <n v="43176" u="1"/>
        <n v="27549.47" u="1"/>
        <n v="83091" u="1"/>
        <n v="172355.87" u="1"/>
        <n v="447006.86" u="1"/>
        <n v="6300" u="1"/>
        <n v="15540.05" u="1"/>
        <n v="1643209.25" u="1"/>
        <n v="220837.13" u="1"/>
        <n v="29652" u="1"/>
        <n v="1406.28" u="1"/>
        <n v="10878.24" u="1"/>
        <n v="181539.35" u="1"/>
        <n v="5000" u="1"/>
        <n v="14739.95" u="1"/>
        <n v="694241.12" u="1"/>
        <n v="3924.17" u="1"/>
        <n v="233142.05" u="1"/>
        <n v="1862669.61" u="1"/>
        <n v="479.43" u="1"/>
        <n v="990" u="1"/>
        <n v="-260526" u="1"/>
        <n v="15296.75" u="1"/>
        <n v="19252" u="1"/>
        <n v="404429.26" u="1"/>
        <n v="4210.08" u="1"/>
        <n v="6479312.9100000001" u="1"/>
        <n v="-68935.94" u="1"/>
        <n v="63725" u="1"/>
        <n v="536431.26" u="1"/>
        <n v="600" u="1"/>
        <n v="4095" u="1"/>
        <n v="23916.5" u="1"/>
        <n v="73988.3" u="1"/>
        <n v="36686196" u="1"/>
        <n v="7633.93" u="1"/>
        <n v="107557.68" u="1"/>
        <n v="102047.56" u="1"/>
        <n v="541097" u="1"/>
        <n v="74857.600000000006" u="1"/>
        <n v="5008" u="1"/>
        <n v="935971.61" u="1"/>
        <n v="525929.34" u="1"/>
        <n v="296" u="1"/>
        <n v="4488" u="1"/>
        <n v="13607.35" u="1"/>
        <n v="4470922.91" u="1"/>
        <n v="26045248.73" u="1"/>
        <n v="-2321.89" u="1"/>
        <n v="-162520.19" u="1"/>
        <n v="-34919.910000000003" u="1"/>
        <n v="796" u="1"/>
        <n v="-3612782.6" u="1"/>
        <n v="464422.68" u="1"/>
        <n v="663450.81999999995" u="1"/>
        <n v="77438.36" u="1"/>
        <n v="118140" u="1"/>
        <n v="2000" u="1"/>
        <n v="26438.25" u="1"/>
        <n v="716904.82" u="1"/>
        <n v="-2382838.35" u="1"/>
        <n v="8994" u="1"/>
        <n v="11049.55" u="1"/>
        <n v="2554.75" u="1"/>
        <n v="147174.29999999999" u="1"/>
        <n v="69.099999999999994" u="1"/>
        <n v="86625" u="1"/>
        <n v="15569.61" u="1"/>
        <n v="1734.67" u="1"/>
        <n v="28550" u="1"/>
        <n v="275355.01" u="1"/>
        <n v="3336649.28" u="1"/>
        <n v="643.79999999999995" u="1"/>
        <n v="402618.89" u="1"/>
        <n v="19521.27" u="1"/>
        <n v="21238.5" u="1"/>
        <n v="2254280" u="1"/>
        <n v="509004" u="1"/>
        <n v="659.43" u="1"/>
        <n v="1151.9100000000001" u="1"/>
        <n v="77550" u="1"/>
        <n v="573063.80000000005" u="1"/>
        <n v="1822.63" u="1"/>
        <n v="4780.97" u="1"/>
        <n v="9811.58" u="1"/>
        <n v="59081.19" u="1"/>
        <n v="-2927666.99" u="1"/>
        <n v="1482" u="1"/>
        <n v="98855" u="1"/>
        <n v="-54833.74" u="1"/>
        <n v="7632.96" u="1"/>
        <n v="7913.8" u="1"/>
        <n v="-18940" u="1"/>
        <n v="2413" u="1"/>
        <n v="297" u="1"/>
        <n v="125499.31" u="1"/>
        <n v="17176.21" u="1"/>
        <n v="1613771.21" u="1"/>
        <n v="265457" u="1"/>
        <n v="-8191.27" u="1"/>
        <n v="29726.51" u="1"/>
        <n v="95418.53" u="1"/>
        <n v="1000000" u="1"/>
        <n v="514.79999999999995" u="1"/>
        <n v="132802.98000000001" u="1"/>
        <n v="7827151.2999999998" u="1"/>
        <n v="9107.19" u="1"/>
        <n v="23251.91" u="1"/>
        <n v="2220" u="1"/>
        <n v="-5221.5" u="1"/>
        <n v="35778.629999999997" u="1"/>
        <n v="145085.22" u="1"/>
        <n v="1369.75" u="1"/>
        <n v="105216.15" u="1"/>
        <n v="395" u="1"/>
        <n v="361137.12" u="1"/>
        <n v="-24274.93" u="1"/>
        <n v="3644.8" u="1"/>
        <n v="276.04000000000002" u="1"/>
        <n v="125187.39" u="1"/>
        <n v="131679.96" u="1"/>
        <n v="4907.7" u="1"/>
        <n v="6024.75" u="1"/>
        <n v="38165.949999999997" u="1"/>
        <n v="17413.48" u="1"/>
        <n v="51571.93" u="1"/>
        <n v="219.58" u="1"/>
        <n v="799" u="1"/>
        <n v="85.88" u="1"/>
        <n v="44000" u="1"/>
        <n v="764422.95" u="1"/>
        <n v="-30570" u="1"/>
        <n v="8160" u="1"/>
        <n v="1600.37" u="1"/>
        <n v="6860" u="1"/>
        <n v="9562" u="1"/>
        <n v="69360" u="1"/>
        <n v="-18727.3" u="1"/>
        <n v="3575.25" u="1"/>
        <n v="3577900.63" u="1"/>
        <n v="256277.47" u="1"/>
        <n v="27280.400000000001" u="1"/>
        <n v="1119.2" u="1"/>
        <n v="9877.25" u="1"/>
        <n v="22077119.84" u="1"/>
        <n v="10918.73" u="1"/>
        <n v="14841" u="1"/>
        <n v="-98993" u="1"/>
        <n v="800" u="1"/>
        <n v="18725.8" u="1"/>
        <n v="2358" u="1"/>
        <n v="3715.19" u="1"/>
        <n v="111144.4" u="1"/>
        <n v="540" u="1"/>
        <n v="73093.42" u="1"/>
        <n v="9290.16" u="1"/>
        <n v="20432.68" u="1"/>
        <n v="12012.76" u="1"/>
        <n v="204006.92" u="1"/>
        <n v="4331" u="1"/>
        <n v="142040.82" u="1"/>
        <n v="458672.94" u="1"/>
        <n v="82733.179999999993" u="1"/>
        <n v="122779.53" u="1"/>
        <n v="111434.03" u="1"/>
        <n v="716981.01" u="1"/>
        <n v="379586.52" u="1"/>
        <n v="52330.18" u="1"/>
        <n v="46542.77" u="1"/>
        <n v="3532" u="1"/>
        <n v="14992632" u="1"/>
        <n v="2373.64" u="1"/>
        <n v="83717.39" u="1"/>
        <n v="4388.6899999999996" u="1"/>
        <n v="2752" u="1"/>
        <n v="4210.09" u="1"/>
        <n v="529.4" u="1"/>
        <n v="14762.5" u="1"/>
        <n v="109244.31" u="1"/>
        <n v="401598.78" u="1"/>
        <n v="18940" u="1"/>
        <n v="412201.17" u="1"/>
        <n v="13387.14" u="1"/>
        <n v="113354.98" u="1"/>
        <n v="1323.41" u="1"/>
        <n v="-24016" u="1"/>
        <n v="6238409.54" u="1"/>
        <n v="373.83" u="1"/>
        <n v="26866.77" u="1"/>
        <n v="637.20000000000005" u="1"/>
        <n v="691261.68" u="1"/>
        <n v="8165.6" u="1"/>
        <n v="1557493.15" u="1"/>
        <n v="4213" u="1"/>
        <n v="800089.96" u="1"/>
        <n v="3016" u="1"/>
        <n v="290702.5" u="1"/>
        <n v="245.28" u="1"/>
        <n v="2433.85" u="1"/>
        <n v="293.73" u="1"/>
        <n v="1135226.5" u="1"/>
        <n v="170280" u="1"/>
        <n v="28367275.75" u="1"/>
        <n v="5751.2" u="1"/>
        <n v="9910.4599999999991" u="1"/>
        <n v="26000" u="1"/>
        <n v="724842.22" u="1"/>
        <n v="1622" u="1"/>
        <n v="3647729.67" u="1"/>
        <n v="258945.2" u="1"/>
        <n v="88466.08" u="1"/>
        <n v="411414.13" u="1"/>
        <n v="247.87" u="1"/>
        <n v="385.96" u="1"/>
        <n v="3067.25" u="1"/>
        <n v="193589.05" u="1"/>
        <n v="47010.81" u="1"/>
        <n v="6976.32" u="1"/>
        <n v="385912.84" u="1"/>
        <n v="502182.13" u="1"/>
        <n v="1479254.1" u="1"/>
        <n v="8561.0300000000007" u="1"/>
        <n v="242161.18" u="1"/>
        <n v="753999.31" u="1"/>
        <n v="380547.33" u="1"/>
        <n v="403530.37" u="1"/>
        <n v="187680" u="1"/>
        <n v="43752" u="1"/>
        <n v="5277.01" u="1"/>
        <n v="39471.67" u="1"/>
        <n v="3058804.29" u="1"/>
        <n v="88602.26" u="1"/>
        <n v="-452103" u="1"/>
        <n v="321506.96999999997" u="1"/>
        <n v="737936.25" u="1"/>
        <n v="105548" u="1"/>
        <n v="14054" u="1"/>
        <n v="13859.7" u="1"/>
        <n v="300" u="1"/>
        <n v="527.25" u="1"/>
        <n v="620246.48" u="1"/>
        <n v="16302.89" u="1"/>
        <n v="25235.279999999999" u="1"/>
        <n v="25088.92" u="1"/>
        <n v="175077.25" u="1"/>
        <n v="80771.149999999994" u="1"/>
        <n v="-11912" u="1"/>
        <n v="25985.52" u="1"/>
        <n v="38269.25" u="1"/>
        <n v="320862.95" u="1"/>
        <n v="21544.73" u="1"/>
        <n v="544417.16" u="1"/>
        <n v="6224.2" u="1"/>
        <n v="97356" u="1"/>
        <n v="1041" u="1"/>
        <n v="4068" u="1"/>
        <n v="422333" u="1"/>
        <n v="1000" u="1"/>
        <n v="4238.22" u="1"/>
        <n v="490407.75" u="1"/>
        <n v="32651" u="1"/>
        <n v="3792.25" u="1"/>
        <n v="3366.27" u="1"/>
        <n v="256785.86" u="1"/>
        <n v="5994" u="1"/>
        <n v="53614.7" u="1"/>
        <n v="462.35" u="1"/>
        <n v="157488.4" u="1"/>
        <n v="610" u="1"/>
        <n v="12110.95" u="1"/>
        <n v="1436832.22" u="1"/>
        <n v="24268" u="1"/>
        <n v="30472.41" u="1"/>
        <n v="52560.06" u="1"/>
        <n v="658.13" u="1"/>
        <n v="104879.35" u="1"/>
        <n v="2121619.75" u="1"/>
        <n v="33669" u="1"/>
        <n v="372967.61" u="1"/>
        <n v="81600" u="1"/>
        <n v="1526.9" u="1"/>
        <n v="17355.900000000001" u="1"/>
        <n v="65" u="1"/>
        <n v="267032" u="1"/>
        <n v="9380.07" u="1"/>
        <n v="403505.76" u="1"/>
        <n v="42557" u="1"/>
        <n v="1590798.24" u="1"/>
        <n v="133003.18" u="1"/>
        <n v="-106008.6" u="1"/>
        <n v="585863.1" u="1"/>
        <n v="12668" u="1"/>
        <n v="43248.24" u="1"/>
        <n v="1500" u="1"/>
        <n v="179972.69" u="1"/>
        <n v="39406" u="1"/>
        <n v="43440" u="1"/>
        <n v="66684.850000000006" u="1"/>
        <n v="62643.8" u="1"/>
        <n v="1110" u="1"/>
        <n v="9548143.1300000008" u="1"/>
        <n v="363318.03" u="1"/>
        <n v="86918218.349999994" u="1"/>
        <n v="7050" u="1"/>
        <n v="2058045.59" u="1"/>
        <n v="4253" u="1"/>
        <n v="1530702.5" u="1"/>
        <n v="1240139" u="1"/>
        <n v="742" u="1"/>
        <n v="71896" u="1"/>
        <n v="176372.43" u="1"/>
        <n v="817997.95" u="1"/>
        <n v="612" u="1"/>
        <n v="9395.11" u="1"/>
        <n v="547" u="1"/>
        <n v="93.4" u="1"/>
        <n v="19181.689999999999" u="1"/>
        <n v="442.45" u="1"/>
        <n v="26599.08" u="1"/>
        <n v="-28620" u="1"/>
        <n v="20172" u="1"/>
        <n v="1661819.5" u="1"/>
        <n v="149446.01" u="1"/>
        <n v="19100.5" u="1"/>
        <n v="113004.59" u="1"/>
        <n v="113122.41" u="1"/>
        <n v="128608.39" u="1"/>
        <n v="367" u="1"/>
        <n v="36151.78" u="1"/>
        <n v="42802.32" u="1"/>
        <n v="107035.28" u="1"/>
        <n v="8243.9" u="1"/>
        <n v="27097.32" u="1"/>
        <n v="828.9" u="1"/>
        <n v="8097941.1399999997" u="1"/>
        <n v="5680.95" u="1"/>
        <n v="29046.44" u="1"/>
        <n v="2674500" u="1"/>
        <n v="145195.98000000001" u="1"/>
        <n v="678" u="1"/>
        <n v="47119.78" u="1"/>
        <n v="415.1" u="1"/>
        <n v="64431" u="1"/>
        <n v="80339.23" u="1"/>
        <n v="2130" u="1"/>
        <n v="-893.81" u="1"/>
        <n v="33112.93" u="1"/>
        <n v="4919585.4000000004" u="1"/>
        <n v="70890" u="1"/>
        <n v="1324.75" u="1"/>
        <n v="156184.25" u="1"/>
        <n v="13740" u="1"/>
        <n v="2141426.85" u="1"/>
        <n v="37769" u="1"/>
        <n v="400" u="1"/>
        <n v="76815.25" u="1"/>
        <n v="110600" u="1"/>
        <n v="166522" u="1"/>
        <n v="4119.25" u="1"/>
        <n v="72025" u="1"/>
        <n v="2935543.08" u="1"/>
        <n v="1748.25" u="1"/>
        <n v="1114" u="1"/>
        <n v="130347.44" u="1"/>
        <n v="556787.48" u="1"/>
        <n v="8106" u="1"/>
        <n v="216970.93" u="1"/>
        <n v="81102" u="1"/>
        <n v="301849" u="1"/>
        <n v="26255.25" u="1"/>
        <n v="-129937.4" u="1"/>
        <n v="3605.68" u="1"/>
        <n v="223000" u="1"/>
        <n v="-1863572" u="1"/>
        <n v="1342.5" u="1"/>
        <n v="156456.10999999999" u="1"/>
        <n v="41764.61" u="1"/>
        <n v="473588.29" u="1"/>
        <n v="73539" u="1"/>
        <n v="2852076" u="1"/>
        <n v="-282003.78999999998" u="1"/>
        <n v="2103.11" u="1"/>
        <n v="34518.870000000003" u="1"/>
        <n v="357903.83" u="1"/>
        <n v="8161.25" u="1"/>
        <n v="28052" u="1"/>
        <n v="10455.01" u="1"/>
        <n v="65256.09" u="1"/>
        <n v="572279.77" u="1"/>
        <n v="66578.55" u="1"/>
        <n v="15576660" u="1"/>
        <n v="870213.69" u="1"/>
        <n v="3828" u="1"/>
        <n v="26555.52" u="1"/>
        <n v="337008.98" u="1"/>
        <n v="297.17" u="1"/>
        <n v="52942.81" u="1"/>
        <n v="37497.550000000003" u="1"/>
        <n v="38716" u="1"/>
        <n v="680" u="1"/>
        <n v="31741.67" u="1"/>
        <n v="615" u="1"/>
        <n v="4381.9399999999996" u="1"/>
        <n v="62340.480000000003" u="1"/>
        <n v="10778" u="1"/>
        <n v="23491.72" u="1"/>
        <n v="340655.03" u="1"/>
        <n v="107595.11" u="1"/>
        <n v="15206" u="1"/>
        <n v="90" u="1"/>
        <n v="1498034.05" u="1"/>
        <n v="314189.84999999998" u="1"/>
        <n v="892.87" u="1"/>
        <n v="12606" u="1"/>
        <n v="65600" u="1"/>
        <n v="1028755.32" u="1"/>
        <n v="1259703.3500000001" u="1"/>
        <n v="239501.73" u="1"/>
        <n v="5049.25" u="1"/>
        <n v="20678" u="1"/>
        <n v="53.35" u="1"/>
        <n v="32761.81" u="1"/>
        <n v="7891.8" u="1"/>
        <n v="217965.5" u="1"/>
        <n v="282067.62" u="1"/>
        <n v="555100.02" u="1"/>
        <n v="422.4" u="1"/>
        <n v="26706.720000000001" u="1"/>
        <n v="3369.19" u="1"/>
        <n v="415661.65" u="1"/>
        <n v="17230.48" u="1"/>
        <n v="3004.75" u="1"/>
        <n v="4268.7700000000004" u="1"/>
        <n v="2339315.61" u="1"/>
        <n v="50000" u="1"/>
        <n v="422.96" u="1"/>
        <n v="907.2" u="1"/>
        <n v="41415.480000000003" u="1"/>
        <n v="821.3" u="1"/>
        <n v="1559.25" u="1"/>
        <n v="6607.81" u="1"/>
        <n v="8525" u="1"/>
        <n v="64859.14" u="1"/>
        <n v="852576.86" u="1"/>
        <n v="1662544.58" u="1"/>
        <n v="365442.72" u="1"/>
        <n v="24681" u="1"/>
        <n v="287363.3" u="1"/>
        <n v="6414.2" u="1"/>
        <n v="1351.35" u="1"/>
        <n v="230111.04" u="1"/>
        <n v="4039.31" u="1"/>
        <n v="4750" u="1"/>
        <n v="1392493.78" u="1"/>
        <n v="2057436.38" u="1"/>
        <n v="23024.85" u="1"/>
        <n v="193099.37" u="1"/>
        <n v="40065.86" u="1"/>
        <n v="119838.2" u="1"/>
        <n v="13918.86" u="1"/>
        <n v="83764.679999999993" u="1"/>
        <n v="-1110110.5900000001" u="1"/>
        <n v="147796.45000000001" u="1"/>
        <n v="828.75" u="1"/>
        <n v="334215.94" u="1"/>
        <n v="679581.75" u="1"/>
        <n v="43006.080000000002" u="1"/>
        <n v="1207178.47" u="1"/>
        <n v="-21500" u="1"/>
        <n v="49366.66" u="1"/>
        <n v="20" u="1"/>
        <n v="4048.88" u="1"/>
        <n v="18000" u="1"/>
        <n v="111868.75" u="1"/>
        <n v="74" u="1"/>
        <n v="162000" u="1"/>
        <n v="123693.71" u="1"/>
        <n v="83720.62" u="1"/>
        <n v="4592.5" u="1"/>
        <n v="304200.93" u="1"/>
        <n v="2701.5" u="1"/>
        <n v="7498.79" u="1"/>
        <n v="-39731" u="1"/>
        <n v="65126.49" u="1"/>
        <n v="282003.78999999998" u="1"/>
        <n v="137472.74" u="1"/>
        <n v="25595.5" u="1"/>
        <n v="26055.73" u="1"/>
        <n v="5246.5" u="1"/>
        <n v="500" u="1"/>
        <n v="6287.24" u="1"/>
        <n v="17797.939999999999" u="1"/>
        <n v="59305.46" u="1"/>
        <n v="61725.75" u="1"/>
        <n v="238923.93" u="1"/>
        <n v="47399.56" u="1"/>
        <n v="6640072.2000000002" u="1"/>
        <n v="4501.3900000000003" u="1"/>
        <n v="126477.39" u="1"/>
        <n v="66" u="1"/>
        <n v="3847417.2" u="1"/>
        <n v="1318563.8" u="1"/>
        <n v="18525.900000000001" u="1"/>
        <n v="6657.96" u="1"/>
        <n v="8918.81" u="1"/>
        <n v="354119.29" u="1"/>
        <n v="58509.24" u="1"/>
        <n v="262167.05" u="1"/>
        <n v="407570.29" u="1"/>
        <n v="1592019.58" u="1"/>
        <n v="1092.5" u="1"/>
        <n v="247818.37" u="1"/>
        <n v="1283623.3999999999" u="1"/>
        <n v="6980" u="1"/>
        <n v="1357011.61" u="1"/>
        <n v="1970246.55" u="1"/>
        <n v="9901.11" u="1"/>
        <n v="141730.51999999999" u="1"/>
        <n v="3225190.92" u="1"/>
        <n v="237896.5" u="1"/>
        <n v="16434.22" u="1"/>
        <n v="1696739.83" u="1"/>
        <n v="1451" u="1"/>
        <n v="3317.82" u="1"/>
        <n v="5680" u="1"/>
        <n v="37901" u="1"/>
        <n v="83654.52" u="1"/>
        <n v="880" u="1"/>
        <n v="4165.55" u="1"/>
        <n v="1039047.89" u="1"/>
        <n v="23232.75" u="1"/>
        <n v="5867.08" u="1"/>
        <n v="9944" u="1"/>
        <n v="620" u="1"/>
        <n v="328298.74" u="1"/>
        <n v="6011" u="1"/>
        <n v="29599" u="1"/>
        <n v="30576" u="1"/>
        <n v="42242.57" u="1"/>
        <n v="362209.43" u="1"/>
        <n v="2001.41" u="1"/>
        <n v="9298" u="1"/>
        <n v="17078.28" u="1"/>
        <n v="106075.25" u="1"/>
        <n v="10275" u="1"/>
        <n v="22319.79" u="1"/>
        <n v="1021.48" u="1"/>
        <n v="6067.95" u="1"/>
        <n v="39078.800000000003" u="1"/>
        <n v="9172" u="1"/>
        <n v="64942.5" u="1"/>
        <n v="30441.82" u="1"/>
        <n v="31724.85" u="1"/>
        <n v="118884.17" u="1"/>
        <n v="132484055.63" u="1"/>
        <n v="49500" u="1"/>
        <n v="5105" u="1"/>
        <n v="-237126.78" u="1"/>
        <n v="216" u="1"/>
        <n v="6602" u="1"/>
        <n v="-2745.25" u="1"/>
        <n v="43056.9" u="1"/>
        <n v="273354.38" u="1"/>
        <n v="-21526.2" u="1"/>
        <n v="26700" u="1"/>
        <n v="363928.5" u="1"/>
        <n v="8400" u="1"/>
        <n v="3446043.52" u="1"/>
        <n v="9476.11" u="1"/>
        <n v="124944.6" u="1"/>
        <n v="222871.94" u="1"/>
        <n v="116036" u="1"/>
        <n v="183136.6" u="1"/>
        <n v="2153011.9500000002" u="1"/>
        <n v="78228.84" u="1"/>
        <n v="4199" u="1"/>
        <n v="607041.93999999994" u="1"/>
        <n v="168486.7" u="1"/>
        <n v="479.42" u="1"/>
        <n v="6715.9" u="1"/>
        <n v="10499.4" u="1"/>
        <n v="402267.89" u="1"/>
        <n v="6153" u="1"/>
        <n v="9645" u="1"/>
        <n v="15249.18" u="1"/>
        <n v="2924426.35" u="1"/>
        <n v="2622784.75" u="1"/>
        <n v="16090" u="1"/>
        <n v="80165.649999999994" u="1"/>
        <n v="123682.19" u="1"/>
        <n v="752" u="1"/>
        <n v="2591265.7799999998" u="1"/>
        <n v="1995.6" u="1"/>
        <n v="81597.210000000006" u="1"/>
        <n v="-10166" u="1"/>
        <n v="2177626.83" u="1"/>
        <n v="32332500.32" u="1"/>
        <n v="12025.98" u="1"/>
        <n v="5341.02" u="1"/>
        <n v="2717.63" u="1"/>
        <n v="584.23" u="1"/>
        <n v="876651.45" u="1"/>
        <n v="49920.47" u="1"/>
        <n v="152852.63" u="1"/>
        <n v="47994.67" u="1"/>
        <n v="932.37" u="1"/>
        <n v="17183" u="1"/>
        <n v="308001.96999999997" u="1"/>
        <n v="106836" u="1"/>
        <n v="419062.16" u="1"/>
        <n v="905.08" u="1"/>
        <n v="1067" u="1"/>
        <n v="10181" u="1"/>
        <n v="65543.899999999994" u="1"/>
        <n v="3225.75" u="1"/>
        <n v="442.18" u="1"/>
        <n v="30577.25" u="1"/>
        <n v="42966.52" u="1"/>
        <n v="66244.25" u="1"/>
        <n v="11336373.41" u="1"/>
        <n v="850.5" u="1"/>
        <n v="233299.24" u="1"/>
        <n v="328320.74" u="1"/>
        <n v="82697.33" u="1"/>
        <n v="693363.33" u="1"/>
        <n v="1267546.1499999999" u="1"/>
        <n v="133951.70000000001" u="1"/>
        <n v="2894883.3" u="1"/>
        <n v="1443019.46" u="1"/>
        <n v="13860.76" u="1"/>
        <n v="-122350" u="1"/>
        <n v="39382.449999999997" u="1"/>
        <n v="15224.02" u="1"/>
        <n v="372696.74" u="1"/>
        <n v="398100.87" u="1"/>
        <n v="36518" u="1"/>
        <n v="2855.74" u="1"/>
        <n v="4735" u="1"/>
        <n v="2918.87" u="1"/>
        <n v="1396.85" u="1"/>
        <n v="-3962007" u="1"/>
        <n v="10340.92" u="1"/>
        <n v="43767" u="1"/>
        <n v="39237.18" u="1"/>
        <n v="41561" u="1"/>
        <n v="-176101.6" u="1"/>
        <n v="31051.29" u="1"/>
        <n v="1206746.83" u="1"/>
        <n v="1390294.83" u="1"/>
        <n v="88055.25" u="1"/>
        <n v="152712.85999999999" u="1"/>
        <n v="8097.81" u="1"/>
        <n v="16596.14" u="1"/>
        <n v="28691.88" u="1"/>
        <n v="166277.78" u="1"/>
        <n v="1167.5" u="1"/>
        <n v="8968" u="1"/>
        <n v="792705.19" u="1"/>
        <n v="2658.39" u="1"/>
        <n v="1429601.86" u="1"/>
        <n v="15486.18" u="1"/>
        <n v="84806.45" u="1"/>
        <n v="176145" u="1"/>
        <n v="3281" u="1"/>
        <n v="1412870.4" u="1"/>
        <n v="254808.25" u="1"/>
        <n v="1178000" u="1"/>
        <n v="6709.62" u="1"/>
        <n v="879318" u="1"/>
        <n v="30255.95" u="1"/>
        <n v="64190" u="1"/>
        <n v="16974.64" u="1"/>
        <n v="13532.7" u="1"/>
        <n v="3556.27" u="1"/>
        <n v="11127" u="1"/>
        <n v="3436082.82" u="1"/>
        <n v="115583.56" u="1"/>
        <n v="32800.75" u="1"/>
        <n v="93175.67" u="1"/>
        <n v="9043.8700000000008" u="1"/>
        <n v="19800" u="1"/>
        <n v="276703.67" u="1"/>
        <n v="281150.45" u="1"/>
        <n v="167273.67000000001" u="1"/>
        <n v="-27586.25" u="1"/>
        <n v="12435" u="1"/>
        <n v="-1386805.09" u="1"/>
        <n v="5027.49" u="1"/>
        <n v="53629.7" u="1"/>
        <n v="15366" u="1"/>
        <n v="188089.37" u="1"/>
        <n v="267630.67" u="1"/>
        <n v="2375" u="1"/>
        <n v="75" u="1"/>
        <n v="2666.26" u="1"/>
        <n v="55753.18" u="1"/>
        <n v="-80165.649999999994" u="1"/>
        <n v="71096.399999999994" u="1"/>
        <n v="364514.61" u="1"/>
        <n v="187098.48" u="1"/>
        <n v="215107.16" u="1"/>
        <n v="9047.25" u="1"/>
        <n v="939809.84" u="1"/>
        <n v="3892.6" u="1"/>
        <n v="9000" u="1"/>
        <n v="1985" u="1"/>
        <n v="12294.46" u="1"/>
        <n v="1790" u="1"/>
        <n v="309510" u="1"/>
        <n v="183245.72" u="1"/>
        <n v="576238.19999999995" u="1"/>
        <n v="1530" u="1"/>
        <n v="1246.8" u="1"/>
        <n v="1400" u="1"/>
        <n v="163995.85" u="1"/>
        <n v="250" u="1"/>
        <n v="-451921.24" u="1"/>
        <n v="9142" u="1"/>
        <n v="949423.17" u="1"/>
        <n v="636948.32999999996" u="1"/>
        <n v="372010.78" u="1"/>
        <n v="129032" u="1"/>
        <n v="41722.79" u="1"/>
        <n v="-9080" u="1"/>
        <n v="34135.18" u="1"/>
        <n v="919477.4" u="1"/>
        <n v="309732.71000000002" u="1"/>
        <n v="1295.2" u="1"/>
        <n v="15590.65" u="1"/>
        <n v="176101.6" u="1"/>
        <n v="2123" u="1"/>
        <n v="5104.79" u="1"/>
        <n v="301060.8" u="1"/>
        <n v="17343456.800000001" u="1"/>
        <n v="584269.44999999995" u="1"/>
        <n v="14516.71" u="1"/>
        <n v="1758811.87" u="1"/>
        <n v="74070" u="1"/>
        <n v="6886.5" u="1"/>
        <n v="64500.07" u="1"/>
        <n v="16850.93" u="1"/>
        <n v="41817.25" u="1"/>
        <n v="809160.26" u="1"/>
        <n v="18160.580000000002" u="1"/>
        <n v="6970.6" u="1"/>
        <n v="7664.8" u="1"/>
        <n v="2163176.87" u="1"/>
        <n v="440" u="1"/>
        <n v="29965.77" u="1"/>
        <n v="5751281.8600000003" u="1"/>
        <n v="1235882.6599999999" u="1"/>
        <n v="63.45" u="1"/>
        <n v="2647" u="1"/>
        <n v="10867.05" u="1"/>
        <n v="-26800" u="1"/>
        <n v="33763.85" u="1"/>
        <n v="199105" u="1"/>
        <n v="-205725.33" u="1"/>
        <n v="2714353.32" u="1"/>
        <n v="216250" u="1"/>
        <n v="499.73" u="1"/>
        <n v="13728" u="1"/>
        <n v="200528.88" u="1"/>
        <n v="156838.62" u="1"/>
        <n v="821901" u="1"/>
        <n v="27082" u="1"/>
        <n v="13403.78" u="1"/>
        <n v="6531.04" u="1"/>
        <n v="15130.5" u="1"/>
        <n v="3483.34" u="1"/>
        <n v="6982.95" u="1"/>
        <n v="10912.38" u="1"/>
        <n v="32931" u="1"/>
        <n v="234680.18" u="1"/>
        <n v="11443.25" u="1"/>
        <n v="557.54999999999995" u="1"/>
        <n v="1536" u="1"/>
        <n v="86214.54" u="1"/>
        <n v="118573" u="1"/>
        <n v="3748.8" u="1"/>
        <n v="3809349.76" u="1"/>
        <n v="14141623.699999999" u="1"/>
        <n v="527486.25" u="1"/>
        <n v="20457.740000000002" u="1"/>
        <n v="174490.12" u="1"/>
        <n v="51151.59" u="1"/>
        <n v="686897.69" u="1"/>
        <n v="4200" u="1"/>
        <n v="28808.7" u="1"/>
        <n v="78990" u="1"/>
        <n v="728606.67" u="1"/>
        <n v="44256.3" u="1"/>
        <n v="95000" u="1"/>
        <n v="220506.78" u="1"/>
        <n v="6524.51" u="1"/>
        <n v="20253.509999999998" u="1"/>
        <n v="4694.33" u="1"/>
        <n v="21000" u="1"/>
        <n v="1816.6" u="1"/>
        <n v="1602523.21" u="1"/>
        <n v="2946.5" u="1"/>
        <n v="118513.08" u="1"/>
        <n v="41000" u="1"/>
        <n v="280294.5" u="1"/>
        <n v="364000" u="1"/>
        <n v="109335.87" u="1"/>
        <n v="126609.53" u="1"/>
        <n v="23616" u="1"/>
        <n v="1413.21" u="1"/>
        <n v="311" u="1"/>
        <n v="103630.15" u="1"/>
        <n v="55021.45" u="1"/>
        <n v="67691.06" u="1"/>
        <n v="482502" u="1"/>
        <n v="2119.25" u="1"/>
        <n v="10441.09" u="1"/>
        <n v="11986.03" u="1"/>
        <n v="5153.5" u="1"/>
        <n v="27075.95" u="1"/>
        <n v="690235.73" u="1"/>
        <n v="8168490" u="1"/>
        <n v="-547579.59" u="1"/>
        <n v="261137" u="1"/>
        <n v="345235.95" u="1"/>
        <n v="16387524" u="1"/>
        <n v="346715.98" u="1"/>
        <n v="2329718.9" u="1"/>
        <n v="14783.29" u="1"/>
        <n v="48188.08" u="1"/>
        <n v="106681.94" u="1"/>
        <n v="2175542.5" u="1"/>
        <n v="1475" u="1"/>
        <n v="1465598.34" u="1"/>
        <n v="1924.67" u="1"/>
        <n v="72970.7" u="1"/>
        <n v="324007.40000000002" u="1"/>
        <n v="-1405227.72" u="1"/>
        <n v="-159003.96" u="1"/>
        <n v="52558.53" u="1"/>
        <n v="236073.02" u="1"/>
        <n v="4908648" u="1"/>
        <n v="6950" u="1"/>
        <n v="3397645.5" u="1"/>
        <n v="694710.15" u="1"/>
        <n v="41160.04" u="1"/>
        <n v="12878.27" u="1"/>
        <n v="32992.660000000003" u="1"/>
        <n v="32830.28" u="1"/>
        <n v="117760.58" u="1"/>
        <n v="50946.9" u="1"/>
        <n v="109118.73" u="1"/>
        <n v="228836.78" u="1"/>
        <n v="1012948.26" u="1"/>
        <n v="1565835.32" u="1"/>
        <n v="3384258.7" u="1"/>
        <n v="79500" u="1"/>
        <n v="15304.75" u="1"/>
        <n v="178794.94" u="1"/>
        <n v="447075.23" u="1"/>
        <n v="77735.5" u="1"/>
        <n v="991024.33" u="1"/>
        <n v="24811906.379999999" u="1"/>
        <n v="3307.8" u="1"/>
        <n v="7353.22" u="1"/>
        <n v="17900.48" u="1"/>
        <n v="1128.56" u="1"/>
        <n v="-930944" u="1"/>
        <n v="124.75" u="1"/>
        <n v="475" u="1"/>
        <n v="41040.959999999999" u="1"/>
        <n v="26832" u="1"/>
        <n v="14517" u="1"/>
        <n v="359094.05" u="1"/>
        <n v="3057" u="1"/>
        <n v="3572470.78" u="1"/>
        <n v="136597" u="1"/>
        <n v="960687.61" u="1"/>
        <n v="23422.240000000002" u="1"/>
        <n v="45041.59" u="1"/>
        <n v="53466.89" u="1"/>
        <n v="38104" u="1"/>
        <n v="2347441.44" u="1"/>
        <n v="4639270.75" u="1"/>
        <n v="26870.799999999999" u="1"/>
        <n v="40359.15" u="1"/>
        <n v="69876.69" u="1"/>
        <n v="1343620.06" u="1"/>
        <n v="319654" u="1"/>
        <n v="124128.5" u="1"/>
        <n v="12376.17" u="1"/>
        <n v="387436.71" u="1"/>
        <n v="29196" u="1"/>
        <n v="93868.479999999996" u="1"/>
        <n v="508" u="1"/>
        <n v="896120.14" u="1"/>
        <n v="4210.2" u="1"/>
        <n v="61300" u="1"/>
        <n v="22843.31" u="1"/>
        <n v="4957617" u="1"/>
        <n v="37474.25" u="1"/>
        <n v="61174" u="1"/>
        <n v="2339.04" u="1"/>
        <n v="80691.240000000005" u="1"/>
        <n v="1741956.4" u="1"/>
        <n v="-4595" u="1"/>
        <n v="4500" u="1"/>
        <n v="120348" u="1"/>
        <n v="137599.46" u="1"/>
        <n v="50599.1" u="1"/>
        <n v="-329628.73" u="1"/>
        <n v="1252797.74" u="1"/>
        <n v="66474.69" u="1"/>
        <n v="99800" u="1"/>
        <n v="547579.59" u="1"/>
        <n v="33993.9" u="1"/>
        <n v="614369.18999999994" u="1"/>
        <n v="700" u="1"/>
        <n v="2337.58" u="1"/>
        <n v="51447952.619999997" u="1"/>
        <n v="375501.62" u="1"/>
        <n v="93668.81" u="1"/>
        <n v="640570.41" u="1"/>
        <n v="8522010.1300000008" u="1"/>
        <n v="40212.120000000003" u="1"/>
        <n v="3679.39" u="1"/>
        <n v="24152.080000000002" u="1"/>
        <n v="2332.62" u="1"/>
        <n v="1353" u="1"/>
        <n v="4993855.38" u="1"/>
        <n v="920862.78" u="1"/>
        <n v="4.5" u="1"/>
        <n v="2643.5" u="1"/>
        <n v="7242" u="1"/>
        <n v="2581.35" u="1"/>
        <n v="2853420" u="1"/>
        <n v="93465.78" u="1"/>
        <n v="280.38" u="1"/>
        <n v="3750.5" u="1"/>
        <n v="311927.26" u="1"/>
        <n v="7013.76" u="1"/>
        <n v="163170.37" u="1"/>
        <n v="1462296.42" u="1"/>
        <n v="5639.84" u="1"/>
        <n v="24419529.989999998" u="1"/>
        <n v="33253" u="1"/>
        <n v="481033" u="1"/>
        <n v="21669.88" u="1"/>
        <n v="52140.22" u="1"/>
        <n v="7906.92" u="1"/>
        <n v="32152.7" u="1"/>
        <n v="6533" u="1"/>
        <n v="8834.82" u="1"/>
        <n v="50627.72" u="1"/>
        <n v="220" u="1"/>
        <n v="30747805.039999999" u="1"/>
        <n v="53869.09" u="1"/>
        <n v="886.52" u="1"/>
        <n v="2599350" u="1"/>
        <n v="637" u="1"/>
        <n v="37792" u="1"/>
        <n v="70272.53" u="1"/>
        <n v="1193.5" u="1"/>
        <n v="175439" u="1"/>
        <n v="5498.35" u="1"/>
        <n v="85193.34" u="1"/>
        <n v="4815.5" u="1"/>
        <n v="5564" u="1"/>
        <n v="189648.37" u="1"/>
        <n v="2184834.65" u="1"/>
        <n v="49867.88" u="1"/>
        <n v="329.57" u="1"/>
        <n v="8924" u="1"/>
        <n v="1032" u="1"/>
        <n v="23013.7" u="1"/>
        <n v="5135067" u="1"/>
        <n v="14245391.23" u="1"/>
        <n v="4633757.2" u="1"/>
        <n v="111305.95" u="1"/>
        <n v="256065.1" u="1"/>
        <n v="25219.95" u="1"/>
        <n v="115060" u="1"/>
        <n v="120102.5" u="1"/>
        <n v="2483045.2599999998" u="1"/>
        <n v="2170995.34" u="1"/>
        <n v="-9522.7900000000009" u="1"/>
        <n v="10753.48" u="1"/>
        <n v="488319.96" u="1"/>
        <n v="2360.37" u="1"/>
        <n v="3597" u="1"/>
        <n v="179981" u="1"/>
        <n v="286407.5" u="1"/>
        <n v="15637" u="1"/>
        <n v="26992" u="1"/>
        <n v="34129.07" u="1"/>
        <n v="4595" u="1"/>
        <n v="76765.7" u="1"/>
        <n v="13946.39" u="1"/>
        <n v="25027.65" u="1"/>
        <n v="219061" u="1"/>
        <n v="436025.48" u="1"/>
        <n v="1640377.56" u="1"/>
        <n v="10500" u="1"/>
        <n v="-28610204.350000001" u="1"/>
        <n v="5048462.91" u="1"/>
        <n v="500538.01" u="1"/>
        <n v="1343.25" u="1"/>
        <n v="90409.4" u="1"/>
        <n v="208489.86" u="1"/>
        <n v="8175465.4400000004" u="1"/>
        <n v="78119.98" u="1"/>
        <n v="4740.3999999999996" u="1"/>
        <n v="65387.4" u="1"/>
        <n v="110271.25" u="1"/>
        <n v="23.99" u="1"/>
        <n v="50" u="1"/>
        <n v="82061.45" u="1"/>
        <n v="161926.94" u="1"/>
        <n v="154071.65" u="1"/>
        <n v="13581.01" u="1"/>
        <n v="2972451.56" u="1"/>
        <n v="28141.1" u="1"/>
        <n v="121743.75" u="1"/>
        <n v="9082" u="1"/>
        <n v="80899.75" u="1"/>
        <n v="4800" u="1"/>
        <n v="63197.58" u="1"/>
        <n v="72916.350000000006" u="1"/>
        <n v="22011.08" u="1"/>
        <n v="36263.56" u="1"/>
        <n v="2955.48" u="1"/>
        <n v="3668" u="1"/>
        <n v="7014" u="1"/>
        <n v="13757.64" u="1"/>
        <n v="34480.620000000003" u="1"/>
        <n v="1448956.82" u="1"/>
        <n v="53483008.399999999" u="1"/>
        <n v="14707829.25" u="1"/>
        <n v="802.5" u="1"/>
        <n v="42774.25" u="1"/>
        <n v="1638166.87" u="1"/>
        <n v="459053.74" u="1"/>
        <n v="172" u="1"/>
        <n v="27308" u="1"/>
        <n v="163443.44" u="1"/>
        <n v="11557.21" u="1"/>
        <n v="1955035" u="1"/>
        <n v="3715.14" u="1"/>
        <n v="20563.75" u="1"/>
        <n v="476020.75" u="1"/>
        <n v="2531373.64" u="1"/>
        <n v="493569.84" u="1"/>
        <n v="148333.79999999999" u="1"/>
        <n v="28404.2" u="1"/>
        <n v="408812.23" u="1"/>
        <n v="6060.75" u="1"/>
        <n v="5227130.6900000004" u="1"/>
        <n v="16000" u="1"/>
        <n v="23698.1" u="1"/>
        <n v="9441435.9399999995" u="1"/>
        <n v="19569.599999999999" u="1"/>
        <n v="40013345.109999999" u="1"/>
        <n v="4485" u="1"/>
        <n v="108143.59" u="1"/>
        <n v="1918092.29" u="1"/>
        <n v="10800" u="1"/>
        <n v="212841.26" u="1"/>
        <n v="5523.3" u="1"/>
        <n v="7671.65" u="1"/>
        <n v="227196.4" u="1"/>
        <n v="14916.4" u="1"/>
        <n v="52668.99" u="1"/>
        <n v="9571" u="1"/>
        <n v="84201.02" u="1"/>
        <n v="616778.73" u="1"/>
        <n v="88397.9" u="1"/>
        <n v="18054.39" u="1"/>
        <n v="23320.35" u="1"/>
        <n v="430503.48" u="1"/>
        <n v="21699" u="1"/>
        <n v="8003.13" u="1"/>
        <n v="521706.29" u="1"/>
        <n v="7882249.8399999999" u="1"/>
        <n v="33026.019999999997" u="1"/>
        <n v="505817.22" u="1"/>
        <n v="869.5" u="1"/>
        <n v="11383.25" u="1"/>
        <n v="19410.43" u="1"/>
        <n v="56000.23" u="1"/>
        <n v="2766" u="1"/>
        <n v="1830.18" u="1"/>
        <n v="28349" u="1"/>
        <n v="1750270.09" u="1"/>
        <n v="1809748.81" u="1"/>
        <n v="60412.73" u="1"/>
        <n v="1922094.66" u="1"/>
        <n v="92125" u="1"/>
        <n v="2641.46" u="1"/>
        <n v="1855019.52" u="1"/>
        <n v="32952.18" u="1"/>
        <n v="4420.08" u="1"/>
        <n v="2317694.2599999998" u="1"/>
        <n v="20651.07" u="1"/>
        <n v="783455.8" u="1"/>
        <n v="2438623.25" u="1"/>
        <n v="2947.25" u="1"/>
        <n v="10482.120000000001" u="1"/>
        <n v="1481.25" u="1"/>
        <n v="28108.39" u="1"/>
        <n v="20764.009999999998" u="1"/>
        <n v="2900" u="1"/>
        <n v="218.88" u="1"/>
        <n v="94390.23" u="1"/>
        <n v="27762.68" u="1"/>
        <n v="971.97" u="1"/>
        <n v="2019" u="1"/>
        <n v="620064.02" u="1"/>
        <n v="24694.54" u="1"/>
        <n v="-63197.58" u="1"/>
        <n v="173.03" u="1"/>
        <n v="76478.39" u="1"/>
        <n v="4375" u="1"/>
        <n v="25500.73" u="1"/>
        <n v="73346.91" u="1"/>
        <n v="285" u="1"/>
        <n v="34899" u="1"/>
        <n v="577066" u="1"/>
        <n v="29200.75" u="1"/>
        <n v="109796.27" u="1"/>
        <n v="65593.33" u="1"/>
        <n v="53314.26" u="1"/>
        <n v="511347.5" u="1"/>
        <n v="-334385" u="1"/>
        <n v="45529.22" u="1"/>
        <n v="103600" u="1"/>
        <n v="5454.5" u="1"/>
        <n v="731.02" u="1"/>
        <n v="232299.98" u="1"/>
        <n v="286307.73" u="1"/>
        <n v="53979.81" u="1"/>
        <n v="72897.399999999994" u="1"/>
        <n v="-357011.56" u="1"/>
        <n v="63957" u="1"/>
        <n v="189854.11" u="1"/>
        <n v="161851.5" u="1"/>
        <n v="141625.60000000001" u="1"/>
        <n v="11071.19" u="1"/>
        <n v="71583.91" u="1"/>
        <n v="954.37" u="1"/>
        <n v="75578.87" u="1"/>
        <n v="384606.76" u="1"/>
        <n v="5536.9" u="1"/>
        <n v="518951.72" u="1"/>
        <n v="496.1" u="1"/>
        <n v="2388" u="1"/>
        <n v="563976" u="1"/>
        <n v="656.6" u="1"/>
        <n v="119261.95" u="1"/>
        <n v="515" u="1"/>
        <n v="9241" u="1"/>
        <n v="9145.81" u="1"/>
        <n v="9698" u="1"/>
        <n v="152426.59" u="1"/>
        <n v="174332870.75999999" u="1"/>
        <n v="126042" u="1"/>
        <n v="596.75" u="1"/>
        <n v="66840.72" u="1"/>
        <n v="97555.16" u="1"/>
        <n v="7669.71" u="1"/>
        <n v="7000000" u="1"/>
        <n v="176.12" u="1"/>
        <n v="6916.86" u="1"/>
        <n v="414299.82" u="1"/>
        <n v="1097.25" u="1"/>
        <n v="27345.21" u="1"/>
        <n v="232452.5" u="1"/>
        <n v="195127.71" u="1"/>
        <n v="217521.1" u="1"/>
        <n v="2289610.0099999998" u="1"/>
        <n v="87215.5" u="1"/>
        <n v="6510.5" u="1"/>
        <n v="-61837.440000000002" u="1"/>
        <n v="290076.58" u="1"/>
        <n v="725059.96" u="1"/>
        <n v="79400" u="1"/>
        <n v="32493.599999999999" u="1"/>
        <n v="9714" u="1"/>
        <n v="1700" u="1"/>
        <n v="515804.09" u="1"/>
        <n v="1669597.9" u="1"/>
        <n v="384" u="1"/>
        <n v="10314.92" u="1"/>
        <n v="412545.64" u="1"/>
        <n v="539110.01" u="1"/>
        <n v="10108" u="1"/>
        <n v="12942.33" u="1"/>
        <n v="648321.05000000005" u="1"/>
        <n v="1775636.68" u="1"/>
        <n v="3369256.46" u="1"/>
        <n v="3878.71" u="1"/>
        <n v="28824" u="1"/>
        <n v="81132.78" u="1"/>
        <n v="3306" u="1"/>
        <n v="-37427" u="1"/>
      </sharedItems>
    </cacheField>
    <cacheField name="Year" numFmtId="0">
      <sharedItems containsString="0" containsBlank="1" containsNumber="1" containsInteger="1" minValue="2008" maxValue="2014" count="8">
        <n v="2013"/>
        <n v="2014"/>
        <m/>
        <n v="2009" u="1"/>
        <n v="2010" u="1"/>
        <n v="2011" u="1"/>
        <n v="2012" u="1"/>
        <n v="2008"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1">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n v="4"/>
    <s v="Personnel costs"/>
    <s v="Personals lönekonton"/>
    <x v="0"/>
    <x v="0"/>
    <x v="0"/>
    <x v="1"/>
  </r>
  <r>
    <n v="40"/>
    <s v="Salaries and renumeration (excl. Social fees and agreements)"/>
    <s v="Kostnader externt"/>
    <x v="0"/>
    <x v="0"/>
    <x v="0"/>
    <x v="1"/>
  </r>
  <r>
    <n v="401"/>
    <s v="Permanent personnel"/>
    <s v="Kostnader externt"/>
    <x v="0"/>
    <x v="0"/>
    <x v="0"/>
    <x v="1"/>
  </r>
  <r>
    <n v="4011"/>
    <s v="Salaries and renumeration"/>
    <s v="Personals lönekonton"/>
    <x v="0"/>
    <x v="0"/>
    <x v="0"/>
    <x v="1"/>
  </r>
  <r>
    <n v="40113"/>
    <s v="Time sheet revenue"/>
    <s v="Tidrapportering in"/>
    <x v="0"/>
    <x v="0"/>
    <x v="0"/>
    <x v="1"/>
  </r>
  <r>
    <n v="40114"/>
    <s v="Time sheet cost"/>
    <s v="Interna omföringar"/>
    <x v="0"/>
    <x v="0"/>
    <x v="0"/>
    <x v="1"/>
  </r>
  <r>
    <n v="40118"/>
    <s v="Department internal salaries"/>
    <s v="Interna omföringar"/>
    <x v="1"/>
    <x v="0"/>
    <x v="0"/>
    <x v="1"/>
  </r>
  <r>
    <n v="40119"/>
    <s v="Salaries to permanent employed personnel (KI internal invoice)"/>
    <s v="Kostnader externt"/>
    <x v="1"/>
    <x v="0"/>
    <x v="0"/>
    <x v="1"/>
  </r>
  <r>
    <n v="4012"/>
    <s v="Overtime"/>
    <s v="Personals lönekonton"/>
    <x v="0"/>
    <x v="0"/>
    <x v="0"/>
    <x v="1"/>
  </r>
  <r>
    <n v="4013"/>
    <s v="Renumeration board members (employees)"/>
    <s v="Personals lönekonton"/>
    <x v="0"/>
    <x v="0"/>
    <x v="0"/>
    <x v="1"/>
  </r>
  <r>
    <n v="4015"/>
    <s v="Phd salaries"/>
    <s v="Personals lönekonton"/>
    <x v="0"/>
    <x v="0"/>
    <x v="0"/>
    <x v="1"/>
  </r>
  <r>
    <n v="402"/>
    <s v="Temporary employees"/>
    <s v="Kostnader externt"/>
    <x v="0"/>
    <x v="0"/>
    <x v="0"/>
    <x v="1"/>
  </r>
  <r>
    <n v="4021"/>
    <s v="Renumeration temporary employees"/>
    <s v="Personals lönekonton"/>
    <x v="0"/>
    <x v="0"/>
    <x v="0"/>
    <x v="1"/>
  </r>
  <r>
    <n v="40218"/>
    <s v="Department internal services"/>
    <s v="Interna omföringar"/>
    <x v="1"/>
    <x v="0"/>
    <x v="0"/>
    <x v="1"/>
  </r>
  <r>
    <n v="40219"/>
    <s v="Services carried out by KI personnel"/>
    <s v="Kostnader externt"/>
    <x v="1"/>
    <x v="0"/>
    <x v="0"/>
    <x v="1"/>
  </r>
  <r>
    <n v="40229"/>
    <s v="Internal audit (KI internal invoice)"/>
    <s v="Kostnader externt"/>
    <x v="1"/>
    <x v="0"/>
    <x v="0"/>
    <x v="1"/>
  </r>
  <r>
    <n v="4025"/>
    <s v="Marie Curie -  mobility allowance"/>
    <s v="Personals lönekonton"/>
    <x v="0"/>
    <x v="0"/>
    <x v="0"/>
    <x v="1"/>
  </r>
  <r>
    <n v="4026"/>
    <s v="Marie Curie - travel allowance"/>
    <s v="Personals lönekonton"/>
    <x v="0"/>
    <x v="0"/>
    <x v="0"/>
    <x v="1"/>
  </r>
  <r>
    <n v="4027"/>
    <s v="Marie Curie - career allowance"/>
    <s v="Personals lönekonton"/>
    <x v="0"/>
    <x v="0"/>
    <x v="0"/>
    <x v="1"/>
  </r>
  <r>
    <n v="406"/>
    <s v="Social fees salaries"/>
    <s v="Kostnader externt"/>
    <x v="0"/>
    <x v="0"/>
    <x v="0"/>
    <x v="1"/>
  </r>
  <r>
    <n v="4060"/>
    <s v="Social fees salaries and renumerations"/>
    <s v="Personals lönekonton"/>
    <x v="0"/>
    <x v="0"/>
    <x v="0"/>
    <x v="1"/>
  </r>
  <r>
    <n v="40601"/>
    <s v="Social fees 1,5%"/>
    <s v="Personals lönekonton"/>
    <x v="0"/>
    <x v="0"/>
    <x v="0"/>
    <x v="1"/>
  </r>
  <r>
    <n v="4062"/>
    <s v="Social fees Phd students"/>
    <s v="Personals lönekonton"/>
    <x v="0"/>
    <x v="0"/>
    <x v="0"/>
    <x v="1"/>
  </r>
  <r>
    <n v="4065"/>
    <s v="Social fees - mobility allowance"/>
    <s v="Personals lönekonton"/>
    <x v="0"/>
    <x v="0"/>
    <x v="0"/>
    <x v="1"/>
  </r>
  <r>
    <n v="4066"/>
    <s v="Social fees - travel allowance"/>
    <s v="Personals lönekonton"/>
    <x v="0"/>
    <x v="0"/>
    <x v="0"/>
    <x v="1"/>
  </r>
  <r>
    <n v="4067"/>
    <s v="Social fees - career allowance"/>
    <s v="Personals lönekonton"/>
    <x v="0"/>
    <x v="0"/>
    <x v="0"/>
    <x v="1"/>
  </r>
  <r>
    <n v="408"/>
    <s v="Holiday pay"/>
    <s v="Kostnader externt 1EX"/>
    <x v="0"/>
    <x v="0"/>
    <x v="0"/>
    <x v="1"/>
  </r>
  <r>
    <n v="4081"/>
    <s v="Holiday pay"/>
    <s v="Kostnader externt 1EX"/>
    <x v="0"/>
    <x v="0"/>
    <x v="0"/>
    <x v="1"/>
  </r>
  <r>
    <n v="4082"/>
    <s v="Social fees holiday pay"/>
    <s v="Kostnader externt 1EX"/>
    <x v="0"/>
    <x v="0"/>
    <x v="0"/>
    <x v="1"/>
  </r>
  <r>
    <n v="4083"/>
    <s v="SPV (pension fund) premie holiday pay"/>
    <s v="Kostnader externt 1EX"/>
    <x v="0"/>
    <x v="0"/>
    <x v="0"/>
    <x v="1"/>
  </r>
  <r>
    <n v="4084"/>
    <s v="KÅPAN (pension fund) holiday pay"/>
    <s v="Kostnader externt 1EX"/>
    <x v="0"/>
    <x v="0"/>
    <x v="0"/>
    <x v="1"/>
  </r>
  <r>
    <n v="409"/>
    <s v="Accruals"/>
    <s v="Kostnader externt"/>
    <x v="0"/>
    <x v="0"/>
    <x v="0"/>
    <x v="1"/>
  </r>
  <r>
    <n v="4091"/>
    <s v="Accrued salaries"/>
    <s v="Kostnader externt 1EX"/>
    <x v="0"/>
    <x v="0"/>
    <x v="0"/>
    <x v="1"/>
  </r>
  <r>
    <n v="4092"/>
    <s v="Social fees accrued salaries"/>
    <s v="Kostnader externt 1EX"/>
    <x v="0"/>
    <x v="0"/>
    <x v="0"/>
    <x v="1"/>
  </r>
  <r>
    <n v="4093"/>
    <s v="SPV (pension fund) premie accrued salaries"/>
    <s v="Kostnader externt"/>
    <x v="0"/>
    <x v="0"/>
    <x v="0"/>
    <x v="1"/>
  </r>
  <r>
    <n v="4094"/>
    <s v="KÅPAN (pension fund) accrued salaries"/>
    <s v="Kostnader externt"/>
    <x v="0"/>
    <x v="0"/>
    <x v="0"/>
    <x v="1"/>
  </r>
  <r>
    <n v="4096"/>
    <s v="Change of depostion partial pension"/>
    <s v="Kostnader externt 1EX"/>
    <x v="0"/>
    <x v="0"/>
    <x v="0"/>
    <x v="1"/>
  </r>
  <r>
    <n v="4097"/>
    <s v="Seperate salary tax partly pension"/>
    <s v="Kostnader externt 1EX"/>
    <x v="0"/>
    <x v="0"/>
    <x v="0"/>
    <x v="1"/>
  </r>
  <r>
    <n v="4098"/>
    <s v="Change of depostion contractual pension"/>
    <s v="Kostnader externt"/>
    <x v="0"/>
    <x v="0"/>
    <x v="0"/>
    <x v="1"/>
  </r>
  <r>
    <n v="4099"/>
    <s v="Seperate salary tax contractual pension"/>
    <s v="Kostnader externt 1EX"/>
    <x v="0"/>
    <x v="0"/>
    <x v="0"/>
    <x v="1"/>
  </r>
  <r>
    <n v="43"/>
    <s v="Reimbursement of costs and fringe benefits"/>
    <s v="Kostnader externt"/>
    <x v="0"/>
    <x v="0"/>
    <x v="0"/>
    <x v="1"/>
  </r>
  <r>
    <n v="431"/>
    <s v="Cash reimbursement of costs - non-taxable"/>
    <s v="Kostnader externt"/>
    <x v="0"/>
    <x v="0"/>
    <x v="0"/>
    <x v="1"/>
  </r>
  <r>
    <n v="4311"/>
    <s v="Housing allowance"/>
    <s v="Kostnader externt 1EX"/>
    <x v="0"/>
    <x v="0"/>
    <x v="0"/>
    <x v="1"/>
  </r>
  <r>
    <n v="4312"/>
    <s v="Expatriation allowance"/>
    <s v="Personals lönekonton"/>
    <x v="0"/>
    <x v="0"/>
    <x v="0"/>
    <x v="1"/>
  </r>
  <r>
    <n v="4313"/>
    <s v="Family allowance "/>
    <s v="Personals lönekonton"/>
    <x v="0"/>
    <x v="0"/>
    <x v="0"/>
    <x v="1"/>
  </r>
  <r>
    <n v="4314"/>
    <s v="Other "/>
    <s v="Kostnader externt"/>
    <x v="0"/>
    <x v="0"/>
    <x v="0"/>
    <x v="1"/>
  </r>
  <r>
    <n v="432"/>
    <s v="Daily allowance for business trips"/>
    <s v="Kostnader externt"/>
    <x v="0"/>
    <x v="0"/>
    <x v="0"/>
    <x v="1"/>
  </r>
  <r>
    <n v="4321"/>
    <s v="Non-taxable allowances, Sweden"/>
    <s v="Personals lönekonton"/>
    <x v="0"/>
    <x v="0"/>
    <x v="0"/>
    <x v="1"/>
  </r>
  <r>
    <n v="4322"/>
    <s v="Taxable allowances, Sweden"/>
    <s v="Personals lönekonton"/>
    <x v="0"/>
    <x v="0"/>
    <x v="0"/>
    <x v="1"/>
  </r>
  <r>
    <n v="4323"/>
    <s v="Non-taxable allowances, Abroad"/>
    <s v="Personals lönekonton"/>
    <x v="0"/>
    <x v="0"/>
    <x v="0"/>
    <x v="1"/>
  </r>
  <r>
    <n v="4324"/>
    <s v="Taxable allowances, Abroad"/>
    <s v="Personals lönekonton"/>
    <x v="0"/>
    <x v="0"/>
    <x v="0"/>
    <x v="1"/>
  </r>
  <r>
    <n v="433"/>
    <s v="Car allowances"/>
    <s v="Kostnader externt"/>
    <x v="0"/>
    <x v="0"/>
    <x v="0"/>
    <x v="1"/>
  </r>
  <r>
    <n v="4331"/>
    <s v="Car allowances, non-taxable"/>
    <s v="Personals lönekonton"/>
    <x v="0"/>
    <x v="0"/>
    <x v="0"/>
    <x v="1"/>
  </r>
  <r>
    <n v="4332"/>
    <s v="Car allowances, taxable"/>
    <s v="Personals lönekonton"/>
    <x v="0"/>
    <x v="0"/>
    <x v="0"/>
    <x v="1"/>
  </r>
  <r>
    <n v="434"/>
    <s v="Allowances"/>
    <s v="Kostnader externt"/>
    <x v="0"/>
    <x v="0"/>
    <x v="0"/>
    <x v="1"/>
  </r>
  <r>
    <n v="4341"/>
    <s v="Education allowances"/>
    <s v="Personals lönekonton"/>
    <x v="0"/>
    <x v="0"/>
    <x v="0"/>
    <x v="1"/>
  </r>
  <r>
    <n v="436"/>
    <s v="Social fees, reimbursement of costs and fringe benefits"/>
    <s v="Kostnader externt"/>
    <x v="0"/>
    <x v="0"/>
    <x v="0"/>
    <x v="1"/>
  </r>
  <r>
    <n v="4360"/>
    <s v="Social fees, reimbursement of costs and fringe benefits"/>
    <s v="Personals lönekonton"/>
    <x v="0"/>
    <x v="0"/>
    <x v="0"/>
    <x v="1"/>
  </r>
  <r>
    <n v="438"/>
    <m/>
    <s v="Kostnader externt"/>
    <x v="1"/>
    <x v="0"/>
    <x v="0"/>
    <x v="1"/>
  </r>
  <r>
    <n v="4381"/>
    <s v="Housing costs ,taxable"/>
    <s v="Kostnader externt 1EX"/>
    <x v="1"/>
    <x v="0"/>
    <x v="0"/>
    <x v="1"/>
  </r>
  <r>
    <n v="439"/>
    <m/>
    <s v="Kostnader externt"/>
    <x v="1"/>
    <x v="0"/>
    <x v="0"/>
    <x v="1"/>
  </r>
  <r>
    <n v="4394"/>
    <s v="Reimbursement for medicines"/>
    <s v="Personals lönekonton"/>
    <x v="1"/>
    <x v="0"/>
    <x v="0"/>
    <x v="1"/>
  </r>
  <r>
    <n v="4395"/>
    <s v="Reimbursement for health care"/>
    <s v="Personals lönekonton"/>
    <x v="1"/>
    <x v="0"/>
    <x v="0"/>
    <x v="1"/>
  </r>
  <r>
    <n v="4396"/>
    <s v="Reimbursement data connection"/>
    <s v="Personals lönekonton"/>
    <x v="1"/>
    <x v="0"/>
    <x v="0"/>
    <x v="1"/>
  </r>
  <r>
    <n v="45"/>
    <s v="Social fees - statutory (incl a separate salary tax)"/>
    <s v="Kostnader externt"/>
    <x v="0"/>
    <x v="0"/>
    <x v="0"/>
    <x v="1"/>
  </r>
  <r>
    <n v="451"/>
    <s v="Statutory social fees"/>
    <s v="Personals lönekonton"/>
    <x v="0"/>
    <x v="0"/>
    <x v="0"/>
    <x v="1"/>
  </r>
  <r>
    <n v="4511"/>
    <s v="Salaries and renumerations, social fees"/>
    <s v="Personals lönekonton"/>
    <x v="0"/>
    <x v="0"/>
    <x v="0"/>
    <x v="1"/>
  </r>
  <r>
    <n v="4513"/>
    <s v="Social fees, taxable reimbursement"/>
    <s v="Personals lönekonton"/>
    <x v="0"/>
    <x v="0"/>
    <x v="0"/>
    <x v="1"/>
  </r>
  <r>
    <n v="453"/>
    <m/>
    <s v="Personals lönekonton"/>
    <x v="0"/>
    <x v="0"/>
    <x v="0"/>
    <x v="1"/>
  </r>
  <r>
    <n v="4531"/>
    <s v="Separate salary tax KÅPAN"/>
    <s v="Personals lönekonton"/>
    <x v="0"/>
    <x v="0"/>
    <x v="0"/>
    <x v="1"/>
  </r>
  <r>
    <n v="454"/>
    <s v="Separate salary tax on salaries and renumerations for people over 65"/>
    <s v="Personals lönekonton"/>
    <x v="0"/>
    <x v="0"/>
    <x v="0"/>
    <x v="1"/>
  </r>
  <r>
    <n v="4541"/>
    <s v="Separate salary tax "/>
    <s v="Personals lönekonton"/>
    <x v="0"/>
    <x v="0"/>
    <x v="0"/>
    <x v="1"/>
  </r>
  <r>
    <n v="455"/>
    <s v="Separate salary on pensioncosts"/>
    <s v="Kostnader externt"/>
    <x v="0"/>
    <x v="0"/>
    <x v="0"/>
    <x v="1"/>
  </r>
  <r>
    <n v="4551"/>
    <s v="Separate salary tax partial pension"/>
    <s v="Kostnader externt 1EX"/>
    <x v="0"/>
    <x v="0"/>
    <x v="0"/>
    <x v="1"/>
  </r>
  <r>
    <n v="46"/>
    <s v="Fees, premiums and pensions according to contract"/>
    <s v="Kostnader externt"/>
    <x v="0"/>
    <x v="0"/>
    <x v="0"/>
    <x v="1"/>
  </r>
  <r>
    <n v="461"/>
    <s v="Premiums to national authoridy on contractual insurances"/>
    <s v="Kostnader externt"/>
    <x v="0"/>
    <x v="0"/>
    <x v="0"/>
    <x v="1"/>
  </r>
  <r>
    <n v="4611"/>
    <s v="Contractual premium insurance"/>
    <s v="Kostnader externt mpt"/>
    <x v="0"/>
    <x v="0"/>
    <x v="0"/>
    <x v="1"/>
  </r>
  <r>
    <n v="4612"/>
    <s v="Contractual premium insurance year"/>
    <s v="Personals lönekonton"/>
    <x v="0"/>
    <x v="0"/>
    <x v="0"/>
    <x v="1"/>
  </r>
  <r>
    <n v="4613"/>
    <s v="Contractual pension reimbursements"/>
    <s v="Kostnader externt 1EX"/>
    <x v="0"/>
    <x v="0"/>
    <x v="0"/>
    <x v="1"/>
  </r>
  <r>
    <n v="4614"/>
    <s v="Separate salary tax contractual pension"/>
    <s v="Personals lönekonton"/>
    <x v="0"/>
    <x v="0"/>
    <x v="0"/>
    <x v="1"/>
  </r>
  <r>
    <n v="4615"/>
    <s v="Contractural pension, combination employeers"/>
    <s v="Kostnader externt"/>
    <x v="0"/>
    <x v="0"/>
    <x v="0"/>
    <x v="1"/>
  </r>
  <r>
    <n v="4616"/>
    <s v="Contractual pension , combination employeers SLL"/>
    <s v="Kostnader externt"/>
    <x v="0"/>
    <x v="0"/>
    <x v="0"/>
    <x v="1"/>
  </r>
  <r>
    <n v="463"/>
    <s v="Additional retirement pension"/>
    <s v="Personals lönekonton"/>
    <x v="0"/>
    <x v="0"/>
    <x v="0"/>
    <x v="1"/>
  </r>
  <r>
    <n v="4633"/>
    <s v="Fees to KÅPAN and IÅPEN"/>
    <s v="Personals lönekonton"/>
    <x v="0"/>
    <x v="0"/>
    <x v="0"/>
    <x v="1"/>
  </r>
  <r>
    <n v="4634"/>
    <s v="Pensions combination positions SPV/SLL"/>
    <s v="Personals lönekonton"/>
    <x v="0"/>
    <x v="0"/>
    <x v="0"/>
    <x v="1"/>
  </r>
  <r>
    <n v="465"/>
    <s v="KIs own pension committments"/>
    <s v="Kostnader externt"/>
    <x v="0"/>
    <x v="0"/>
    <x v="0"/>
    <x v="1"/>
  </r>
  <r>
    <n v="4651"/>
    <s v="Paid out partly pension"/>
    <s v="Kostnader externt 1EX"/>
    <x v="1"/>
    <x v="0"/>
    <x v="0"/>
    <x v="1"/>
  </r>
  <r>
    <n v="4659"/>
    <s v="Accruals paid out pensions, non-governmental"/>
    <s v="Kostnader externt 1EX"/>
    <x v="1"/>
    <x v="0"/>
    <x v="0"/>
    <x v="1"/>
  </r>
  <r>
    <n v="466"/>
    <s v="Fee development council/Security fund/Foundation for governmental health"/>
    <s v="Personals lönekonton"/>
    <x v="0"/>
    <x v="0"/>
    <x v="0"/>
    <x v="1"/>
  </r>
  <r>
    <n v="4661"/>
    <s v="Development council"/>
    <s v="Personals lönekonton"/>
    <x v="0"/>
    <x v="0"/>
    <x v="0"/>
    <x v="1"/>
  </r>
  <r>
    <n v="4669"/>
    <s v="Deposition competence arrangements"/>
    <s v="Personals lönekonton"/>
    <x v="0"/>
    <x v="0"/>
    <x v="0"/>
    <x v="1"/>
  </r>
  <r>
    <n v="47"/>
    <s v="Costs for preventive health care"/>
    <s v="Kostnader externt"/>
    <x v="1"/>
    <x v="0"/>
    <x v="0"/>
    <x v="1"/>
  </r>
  <r>
    <n v="471"/>
    <s v="Healtcare costs"/>
    <s v="Kostnader externt"/>
    <x v="1"/>
    <x v="0"/>
    <x v="0"/>
    <x v="1"/>
  </r>
  <r>
    <n v="4711"/>
    <s v="Reimbursement for medicines"/>
    <s v="Kostnader externt 1EX"/>
    <x v="1"/>
    <x v="0"/>
    <x v="0"/>
    <x v="1"/>
  </r>
  <r>
    <n v="4712"/>
    <s v="Reimbursement of healthcare costs, vaccination"/>
    <s v="Kostnader externt 1EX"/>
    <x v="1"/>
    <x v="0"/>
    <x v="0"/>
    <x v="1"/>
  </r>
  <r>
    <n v="4713"/>
    <s v="Occupational health service charges"/>
    <s v="Kostnader externt"/>
    <x v="1"/>
    <x v="0"/>
    <x v="0"/>
    <x v="1"/>
  </r>
  <r>
    <n v="4714"/>
    <s v="Care and rehabilitation"/>
    <s v="Kostnader externt"/>
    <x v="1"/>
    <x v="0"/>
    <x v="0"/>
    <x v="1"/>
  </r>
  <r>
    <n v="4715"/>
    <s v="Preventive healthcare"/>
    <s v="Kostnader externt"/>
    <x v="1"/>
    <x v="0"/>
    <x v="0"/>
    <x v="1"/>
  </r>
  <r>
    <n v="48"/>
    <s v="Other personnel costs"/>
    <s v="Kostnader externt"/>
    <x v="0"/>
    <x v="1"/>
    <x v="0"/>
    <x v="1"/>
  </r>
  <r>
    <n v="481"/>
    <s v="Course fees, external courses "/>
    <s v="Kostnader externt"/>
    <x v="0"/>
    <x v="1"/>
    <x v="0"/>
    <x v="1"/>
  </r>
  <r>
    <n v="4811"/>
    <s v="Course fees, external courses for KI staff"/>
    <s v="Kostnader externt"/>
    <x v="0"/>
    <x v="1"/>
    <x v="0"/>
    <x v="1"/>
  </r>
  <r>
    <n v="48119"/>
    <s v="Courses/conferences (KI invoice)"/>
    <s v="Kostnader externt"/>
    <x v="1"/>
    <x v="1"/>
    <x v="0"/>
    <x v="1"/>
  </r>
  <r>
    <n v="4812"/>
    <s v="Conferences fees, KI staff"/>
    <s v="Kostnader externt"/>
    <x v="0"/>
    <x v="1"/>
    <x v="0"/>
    <x v="1"/>
  </r>
  <r>
    <n v="4818"/>
    <s v="Accruals education KI-personnel, governmental"/>
    <s v="Kostnader externt mpt"/>
    <x v="0"/>
    <x v="1"/>
    <x v="0"/>
    <x v="1"/>
  </r>
  <r>
    <n v="4819"/>
    <s v="Accruals education KI-personnel, non-governmental"/>
    <s v="Kostnader externt 1EX"/>
    <x v="0"/>
    <x v="1"/>
    <x v="0"/>
    <x v="1"/>
  </r>
  <r>
    <n v="49"/>
    <s v="Other personnel costs (KI internal)"/>
    <s v="Kostnader externt"/>
    <x v="0"/>
    <x v="1"/>
    <x v="0"/>
    <x v="1"/>
  </r>
  <r>
    <n v="491"/>
    <s v="Staff recruitment"/>
    <s v="Kostnader externt"/>
    <x v="0"/>
    <x v="1"/>
    <x v="0"/>
    <x v="1"/>
  </r>
  <r>
    <n v="4911"/>
    <s v="Staff recruitment"/>
    <s v="Kostnader externt"/>
    <x v="0"/>
    <x v="1"/>
    <x v="0"/>
    <x v="1"/>
  </r>
  <r>
    <n v="4912"/>
    <s v="Recruitment and advertisements"/>
    <s v="Kostnader externt"/>
    <x v="0"/>
    <x v="1"/>
    <x v="0"/>
    <x v="1"/>
  </r>
  <r>
    <n v="492"/>
    <s v="Member ship fee national employment agency"/>
    <s v="Personals lönekonton"/>
    <x v="1"/>
    <x v="1"/>
    <x v="0"/>
    <x v="1"/>
  </r>
  <r>
    <n v="4921"/>
    <s v="National employment agency"/>
    <s v="Personals lönekonton"/>
    <x v="1"/>
    <x v="1"/>
    <x v="0"/>
    <x v="1"/>
  </r>
  <r>
    <n v="494"/>
    <s v="Internal contributions"/>
    <s v="Kostnader externt"/>
    <x v="1"/>
    <x v="1"/>
    <x v="0"/>
    <x v="1"/>
  </r>
  <r>
    <n v="49408"/>
    <s v="End of project"/>
    <s v="Interna omföringar"/>
    <x v="1"/>
    <x v="1"/>
    <x v="0"/>
    <x v="1"/>
  </r>
  <r>
    <n v="49418"/>
    <s v="Department internal strategic funds"/>
    <s v="Interna omföringar"/>
    <x v="1"/>
    <x v="1"/>
    <x v="0"/>
    <x v="1"/>
  </r>
  <r>
    <n v="49469"/>
    <s v="Co-financing (KI-internal)"/>
    <s v="Kostnader externt"/>
    <x v="1"/>
    <x v="1"/>
    <x v="0"/>
    <x v="1"/>
  </r>
  <r>
    <n v="49479"/>
    <s v="Transfer project account balance (KI internal invoice)"/>
    <s v="Kostnader externt"/>
    <x v="1"/>
    <x v="1"/>
    <x v="0"/>
    <x v="1"/>
  </r>
  <r>
    <n v="49489"/>
    <s v="Other contributions (KI internal invoice)"/>
    <s v="Kostnader externt"/>
    <x v="1"/>
    <x v="1"/>
    <x v="0"/>
    <x v="1"/>
  </r>
  <r>
    <n v="49498"/>
    <s v="Internal flexible funding"/>
    <s v="Interna omföringar"/>
    <x v="1"/>
    <x v="1"/>
    <x v="0"/>
    <x v="1"/>
  </r>
  <r>
    <n v="496"/>
    <s v="Staff entertainment  and other personnel costs"/>
    <s v="Kostnader externt"/>
    <x v="1"/>
    <x v="1"/>
    <x v="0"/>
    <x v="1"/>
  </r>
  <r>
    <n v="4961"/>
    <s v="Staff entertainment "/>
    <s v="Kostnader externt"/>
    <x v="1"/>
    <x v="1"/>
    <x v="0"/>
    <x v="1"/>
  </r>
  <r>
    <n v="4962"/>
    <s v="Taxable meal"/>
    <s v="Kostnader externt"/>
    <x v="1"/>
    <x v="1"/>
    <x v="0"/>
    <x v="1"/>
  </r>
  <r>
    <n v="4963"/>
    <s v="Gifts and special occacions"/>
    <s v="Kostnader externt"/>
    <x v="1"/>
    <x v="1"/>
    <x v="0"/>
    <x v="1"/>
  </r>
  <r>
    <n v="49649"/>
    <s v="Gift to staff from KI Profilbutiken (KI invoice)"/>
    <s v="Kostnader externt"/>
    <x v="1"/>
    <x v="1"/>
    <x v="0"/>
    <x v="1"/>
  </r>
  <r>
    <n v="4969"/>
    <s v="Other personnel costs"/>
    <s v="Kostnader externt"/>
    <x v="1"/>
    <x v="1"/>
    <x v="0"/>
    <x v="1"/>
  </r>
  <r>
    <n v="49699"/>
    <s v="Other personnel costs (KI internal)"/>
    <s v="Kostnader externt"/>
    <x v="1"/>
    <x v="1"/>
    <x v="0"/>
    <x v="1"/>
  </r>
  <r>
    <n v="499"/>
    <s v="Common purposes"/>
    <s v="Kostnader externt"/>
    <x v="1"/>
    <x v="2"/>
    <x v="0"/>
    <x v="1"/>
  </r>
  <r>
    <n v="49928"/>
    <s v="Co-financing "/>
    <s v="Interna omföringar"/>
    <x v="1"/>
    <x v="2"/>
    <x v="0"/>
    <x v="1"/>
  </r>
  <r>
    <n v="49958"/>
    <s v="Department internal indirect costs (overhead)"/>
    <s v="Interna omföringar"/>
    <x v="1"/>
    <x v="2"/>
    <x v="0"/>
    <x v="1"/>
  </r>
  <r>
    <n v="49959"/>
    <s v="NIH-F&amp;A"/>
    <s v="Kostnader externt"/>
    <x v="1"/>
    <x v="3"/>
    <x v="0"/>
    <x v="1"/>
  </r>
  <r>
    <n v="49968"/>
    <s v="Common departemental costs"/>
    <s v="Interna omföringar"/>
    <x v="1"/>
    <x v="4"/>
    <x v="0"/>
    <x v="1"/>
  </r>
  <r>
    <n v="49978"/>
    <s v="Common faculty costs"/>
    <s v="Interna omföringar"/>
    <x v="1"/>
    <x v="5"/>
    <x v="0"/>
    <x v="1"/>
  </r>
  <r>
    <n v="49979"/>
    <s v="KI-invoice faculty (KI-internal)"/>
    <s v="Kostnader externt"/>
    <x v="1"/>
    <x v="6"/>
    <x v="0"/>
    <x v="1"/>
  </r>
  <r>
    <n v="49988"/>
    <s v="Common university costs"/>
    <s v="Interna omföringar"/>
    <x v="1"/>
    <x v="7"/>
    <x v="0"/>
    <x v="1"/>
  </r>
  <r>
    <n v="49989"/>
    <s v="KI-invoice university (KI-internal)"/>
    <s v="Kostnader externt"/>
    <x v="1"/>
    <x v="8"/>
    <x v="0"/>
    <x v="1"/>
  </r>
  <r>
    <n v="49998"/>
    <s v="Preliminary indirect costs monthly costs"/>
    <s v="Interna omföringar"/>
    <x v="1"/>
    <x v="9"/>
    <x v="0"/>
    <x v="1"/>
  </r>
  <r>
    <n v="5"/>
    <s v="Premises"/>
    <s v="Kostnader externt"/>
    <x v="1"/>
    <x v="10"/>
    <x v="0"/>
    <x v="1"/>
  </r>
  <r>
    <n v="50"/>
    <s v="Cost for premises, rented premises"/>
    <s v="Kostnader externt"/>
    <x v="1"/>
    <x v="10"/>
    <x v="0"/>
    <x v="1"/>
  </r>
  <r>
    <n v="501"/>
    <s v="Rent of premises"/>
    <s v="Kostnader externt"/>
    <x v="1"/>
    <x v="10"/>
    <x v="0"/>
    <x v="1"/>
  </r>
  <r>
    <n v="5011"/>
    <s v="Rent of premises"/>
    <s v="Kostnader externt"/>
    <x v="1"/>
    <x v="10"/>
    <x v="0"/>
    <x v="1"/>
  </r>
  <r>
    <n v="50118"/>
    <s v="Premises service fee"/>
    <s v="Interna omföringar"/>
    <x v="1"/>
    <x v="10"/>
    <x v="0"/>
    <x v="1"/>
  </r>
  <r>
    <n v="50119"/>
    <s v="Rent of premises (KI internal)"/>
    <s v="Kostnader externt"/>
    <x v="1"/>
    <x v="10"/>
    <x v="0"/>
    <x v="1"/>
  </r>
  <r>
    <n v="50128"/>
    <s v="Co-financing premises service fee"/>
    <s v="Interna omföringar"/>
    <x v="1"/>
    <x v="10"/>
    <x v="0"/>
    <x v="1"/>
  </r>
  <r>
    <n v="5018"/>
    <s v="Accrued rent, governmental"/>
    <s v="Kostnader externt mpt"/>
    <x v="1"/>
    <x v="10"/>
    <x v="0"/>
    <x v="1"/>
  </r>
  <r>
    <n v="5019"/>
    <s v="Accrued rent, non-governmental"/>
    <s v="Kostnader externt 1EX"/>
    <x v="1"/>
    <x v="10"/>
    <x v="0"/>
    <x v="1"/>
  </r>
  <r>
    <n v="502"/>
    <s v="Rent for special premises"/>
    <s v="Kostnader externt"/>
    <x v="1"/>
    <x v="10"/>
    <x v="0"/>
    <x v="1"/>
  </r>
  <r>
    <n v="5021"/>
    <s v="Guest rooms, apartment, short-term rent"/>
    <s v="Kostnader externt"/>
    <x v="1"/>
    <x v="10"/>
    <x v="0"/>
    <x v="1"/>
  </r>
  <r>
    <n v="50219"/>
    <s v="Rent of lecture halls"/>
    <s v="Kostnader externt"/>
    <x v="1"/>
    <x v="10"/>
    <x v="0"/>
    <x v="1"/>
  </r>
  <r>
    <n v="5022"/>
    <s v="Specified rent of premises (i.e. conferences)"/>
    <s v="Kostnader externt"/>
    <x v="1"/>
    <x v="10"/>
    <x v="0"/>
    <x v="1"/>
  </r>
  <r>
    <n v="5029"/>
    <s v="Accrual account special premises, non-governmental"/>
    <s v="Kostnader externt 1EX"/>
    <x v="1"/>
    <x v="10"/>
    <x v="0"/>
    <x v="1"/>
  </r>
  <r>
    <n v="505"/>
    <s v="Electricity, water, fuel"/>
    <s v="Kostnader externt"/>
    <x v="0"/>
    <x v="10"/>
    <x v="0"/>
    <x v="1"/>
  </r>
  <r>
    <n v="5051"/>
    <s v="Electricity not included in rent"/>
    <s v="Kostnader externt"/>
    <x v="0"/>
    <x v="10"/>
    <x v="0"/>
    <x v="1"/>
  </r>
  <r>
    <n v="5052"/>
    <s v="Water not included in rent"/>
    <s v="Kostnader externt"/>
    <x v="0"/>
    <x v="10"/>
    <x v="0"/>
    <x v="1"/>
  </r>
  <r>
    <n v="5059"/>
    <s v="Accrual account, electricity, water, fuel"/>
    <s v="Kostnader externt 1EX"/>
    <x v="0"/>
    <x v="10"/>
    <x v="0"/>
    <x v="1"/>
  </r>
  <r>
    <n v="506"/>
    <s v="Premises belongings"/>
    <s v="Kostnader externt"/>
    <x v="1"/>
    <x v="10"/>
    <x v="0"/>
    <x v="1"/>
  </r>
  <r>
    <n v="5061"/>
    <s v="Various premises belongings"/>
    <s v="Kostnader externt"/>
    <x v="1"/>
    <x v="10"/>
    <x v="0"/>
    <x v="1"/>
  </r>
  <r>
    <n v="507"/>
    <s v="Cleaning"/>
    <s v="Kostnader externt"/>
    <x v="1"/>
    <x v="10"/>
    <x v="0"/>
    <x v="1"/>
  </r>
  <r>
    <n v="5071"/>
    <s v="Cleaning of premises"/>
    <s v="Kostnader externt"/>
    <x v="1"/>
    <x v="10"/>
    <x v="0"/>
    <x v="1"/>
  </r>
  <r>
    <n v="5072"/>
    <s v="Cleaning products"/>
    <s v="Kostnader externt"/>
    <x v="1"/>
    <x v="10"/>
    <x v="0"/>
    <x v="1"/>
  </r>
  <r>
    <n v="508"/>
    <s v="Reparation of premises"/>
    <s v="Kostnader externt"/>
    <x v="1"/>
    <x v="10"/>
    <x v="0"/>
    <x v="1"/>
  </r>
  <r>
    <n v="5081"/>
    <s v="Reparation of rented premises"/>
    <s v="Kostnader externt"/>
    <x v="1"/>
    <x v="10"/>
    <x v="0"/>
    <x v="1"/>
  </r>
  <r>
    <n v="5089"/>
    <s v="Accrual account reparation of premises, non-public sector"/>
    <s v="Kostnader externt 1EX"/>
    <x v="1"/>
    <x v="10"/>
    <x v="0"/>
    <x v="1"/>
  </r>
  <r>
    <n v="509"/>
    <s v="Other premises costs"/>
    <s v="Kostnader externt"/>
    <x v="1"/>
    <x v="10"/>
    <x v="0"/>
    <x v="1"/>
  </r>
  <r>
    <n v="5091"/>
    <s v="Other premises costs"/>
    <s v="Kostnader externt"/>
    <x v="1"/>
    <x v="10"/>
    <x v="0"/>
    <x v="1"/>
  </r>
  <r>
    <n v="51"/>
    <s v="Cut-off days invoices"/>
    <s v="Kostnader externt"/>
    <x v="1"/>
    <x v="11"/>
    <x v="0"/>
    <x v="1"/>
  </r>
  <r>
    <n v="5100"/>
    <s v="Cut-off days invoices"/>
    <s v="Kostnader externt"/>
    <x v="1"/>
    <x v="11"/>
    <x v="0"/>
    <x v="1"/>
  </r>
  <r>
    <n v="52"/>
    <s v="Repairs and maintainence"/>
    <s v="Kostnader externt"/>
    <x v="0"/>
    <x v="12"/>
    <x v="0"/>
    <x v="1"/>
  </r>
  <r>
    <n v="522"/>
    <s v="Machines and technical apparatus"/>
    <s v="Kostnader externt"/>
    <x v="0"/>
    <x v="12"/>
    <x v="0"/>
    <x v="1"/>
  </r>
  <r>
    <n v="5221"/>
    <s v="Repairs and maintence and technical apparatus"/>
    <s v="Kostnader externt"/>
    <x v="0"/>
    <x v="12"/>
    <x v="0"/>
    <x v="1"/>
  </r>
  <r>
    <n v="5222"/>
    <s v="Servicing and maintenance contracts"/>
    <s v="Kostnader externt"/>
    <x v="0"/>
    <x v="12"/>
    <x v="0"/>
    <x v="1"/>
  </r>
  <r>
    <n v="5223"/>
    <s v="Spare parts"/>
    <s v="Kostnader externt"/>
    <x v="0"/>
    <x v="12"/>
    <x v="0"/>
    <x v="1"/>
  </r>
  <r>
    <n v="5229"/>
    <s v="Accruals repairs and maintainence, non-public sector"/>
    <s v="Kostnader externt 1EX"/>
    <x v="0"/>
    <x v="12"/>
    <x v="0"/>
    <x v="1"/>
  </r>
  <r>
    <n v="523"/>
    <s v="Computers and beloninb equipment"/>
    <s v="Kostnader externt"/>
    <x v="0"/>
    <x v="13"/>
    <x v="0"/>
    <x v="1"/>
  </r>
  <r>
    <n v="5232"/>
    <s v="Repairs and maintenance computers"/>
    <s v="Kostnader externt"/>
    <x v="0"/>
    <x v="13"/>
    <x v="0"/>
    <x v="1"/>
  </r>
  <r>
    <n v="53"/>
    <s v="Realisation loss sales assets"/>
    <s v="Kostnader externt"/>
    <x v="1"/>
    <x v="14"/>
    <x v="0"/>
    <x v="1"/>
  </r>
  <r>
    <n v="533"/>
    <s v="Equipment and inventories etc"/>
    <s v="Anläggningar"/>
    <x v="1"/>
    <x v="14"/>
    <x v="0"/>
    <x v="1"/>
  </r>
  <r>
    <n v="5331"/>
    <s v="Realisation loss fixed assets, governmental buyers"/>
    <s v="Anläggningar"/>
    <x v="1"/>
    <x v="14"/>
    <x v="0"/>
    <x v="1"/>
  </r>
  <r>
    <n v="5332"/>
    <s v="Realisation loss fixed assets, non- governmental buyers"/>
    <s v="Anläggningar"/>
    <x v="1"/>
    <x v="14"/>
    <x v="0"/>
    <x v="1"/>
  </r>
  <r>
    <n v="54"/>
    <s v="Public law fees, taxes and client losses"/>
    <s v="Kostnader externt"/>
    <x v="0"/>
    <x v="15"/>
    <x v="0"/>
    <x v="1"/>
  </r>
  <r>
    <n v="541"/>
    <s v="Public law fees"/>
    <s v="Kostnader externt"/>
    <x v="0"/>
    <x v="15"/>
    <x v="0"/>
    <x v="1"/>
  </r>
  <r>
    <n v="5411"/>
    <s v="License fees according to law"/>
    <s v="Kostnader externt"/>
    <x v="0"/>
    <x v="15"/>
    <x v="0"/>
    <x v="1"/>
  </r>
  <r>
    <n v="5413"/>
    <s v="Public law fees"/>
    <s v="Kostnader externt"/>
    <x v="0"/>
    <x v="15"/>
    <x v="0"/>
    <x v="1"/>
  </r>
  <r>
    <n v="54131"/>
    <s v="Public law fees, governmental counterpart"/>
    <s v="Kostnader externt mpt"/>
    <x v="0"/>
    <x v="15"/>
    <x v="0"/>
    <x v="1"/>
  </r>
  <r>
    <n v="5419"/>
    <s v="Accruals, public law fees, non-governmental"/>
    <s v="Kostnader externt 1EX"/>
    <x v="0"/>
    <x v="15"/>
    <x v="0"/>
    <x v="1"/>
  </r>
  <r>
    <n v="542"/>
    <s v="Taxes"/>
    <s v="Kostnader externt"/>
    <x v="1"/>
    <x v="16"/>
    <x v="0"/>
    <x v="1"/>
  </r>
  <r>
    <n v="5421"/>
    <s v="Cars, tax"/>
    <s v="Kostnader externt"/>
    <x v="1"/>
    <x v="16"/>
    <x v="0"/>
    <x v="1"/>
  </r>
  <r>
    <n v="5422"/>
    <s v="Duty and shipping"/>
    <s v="Kostnader externt"/>
    <x v="1"/>
    <x v="16"/>
    <x v="0"/>
    <x v="1"/>
  </r>
  <r>
    <n v="5423"/>
    <s v="Advertising tax"/>
    <s v="Kostnader externt 1EX"/>
    <x v="1"/>
    <x v="16"/>
    <x v="0"/>
    <x v="1"/>
  </r>
  <r>
    <n v="5424"/>
    <s v="Congestion charge"/>
    <s v="Kostnader externt"/>
    <x v="1"/>
    <x v="16"/>
    <x v="0"/>
    <x v="1"/>
  </r>
  <r>
    <n v="5428"/>
    <s v="Accruals taxes"/>
    <s v="Kostnader externt mpt"/>
    <x v="1"/>
    <x v="16"/>
    <x v="0"/>
    <x v="1"/>
  </r>
  <r>
    <n v="544"/>
    <s v="Customers' losses (goods)"/>
    <s v="Kostnader externt"/>
    <x v="1"/>
    <x v="17"/>
    <x v="0"/>
    <x v="1"/>
  </r>
  <r>
    <n v="5441"/>
    <s v="Determined customers' losses, goods, non-public sector"/>
    <s v="Kostnader externt 1EX"/>
    <x v="1"/>
    <x v="17"/>
    <x v="0"/>
    <x v="1"/>
  </r>
  <r>
    <n v="5442"/>
    <s v="Suspected customers' losses, goods, non-public sector"/>
    <s v="Kostnader externt 1EX"/>
    <x v="1"/>
    <x v="17"/>
    <x v="0"/>
    <x v="1"/>
  </r>
  <r>
    <n v="545"/>
    <s v="Customers' losses (services)"/>
    <s v="Kostnader externt"/>
    <x v="1"/>
    <x v="18"/>
    <x v="0"/>
    <x v="1"/>
  </r>
  <r>
    <n v="5451"/>
    <s v="Determined customers' losses, services, non-public sector"/>
    <s v="Kostnader externt 1EX"/>
    <x v="1"/>
    <x v="18"/>
    <x v="0"/>
    <x v="1"/>
  </r>
  <r>
    <n v="5452"/>
    <s v="Suspected customers' losses, services, non-public sector"/>
    <s v="Kostnader externt 1EX"/>
    <x v="1"/>
    <x v="18"/>
    <x v="0"/>
    <x v="1"/>
  </r>
  <r>
    <n v="546"/>
    <s v="Indemnity"/>
    <s v="Kostnader externt"/>
    <x v="1"/>
    <x v="19"/>
    <x v="0"/>
    <x v="1"/>
  </r>
  <r>
    <n v="5461"/>
    <s v="Indemnity, governmental counterpart"/>
    <s v="Kostnader externt"/>
    <x v="1"/>
    <x v="19"/>
    <x v="0"/>
    <x v="1"/>
  </r>
  <r>
    <n v="5462"/>
    <s v="Indemnity, non-governmental counterpart"/>
    <s v="Kostnader externt 1EX"/>
    <x v="1"/>
    <x v="19"/>
    <x v="0"/>
    <x v="1"/>
  </r>
  <r>
    <n v="55"/>
    <s v="Travel, representation and information "/>
    <s v="Kostnader externt"/>
    <x v="0"/>
    <x v="20"/>
    <x v="0"/>
    <x v="1"/>
  </r>
  <r>
    <n v="5500"/>
    <s v="Unsolved costs"/>
    <s v="Kostnader externt"/>
    <x v="1"/>
    <x v="20"/>
    <x v="0"/>
    <x v="1"/>
  </r>
  <r>
    <n v="551"/>
    <s v="Domestic travel"/>
    <s v="Kostnader externt"/>
    <x v="0"/>
    <x v="20"/>
    <x v="0"/>
    <x v="1"/>
  </r>
  <r>
    <n v="5511"/>
    <s v="Train domestic"/>
    <s v="Kostnader externt"/>
    <x v="0"/>
    <x v="20"/>
    <x v="0"/>
    <x v="1"/>
  </r>
  <r>
    <n v="5512"/>
    <s v="Flight domestic"/>
    <s v="Kostnader externt"/>
    <x v="0"/>
    <x v="20"/>
    <x v="0"/>
    <x v="1"/>
  </r>
  <r>
    <n v="5513"/>
    <s v="Taxi domestic"/>
    <s v="Kostnader externt"/>
    <x v="0"/>
    <x v="20"/>
    <x v="0"/>
    <x v="1"/>
  </r>
  <r>
    <n v="5514"/>
    <s v="Rental cars domestic"/>
    <s v="Kostnader externt"/>
    <x v="0"/>
    <x v="20"/>
    <x v="0"/>
    <x v="1"/>
  </r>
  <r>
    <n v="5515"/>
    <s v="other travel expenses domestic"/>
    <s v="Kostnader externt"/>
    <x v="0"/>
    <x v="20"/>
    <x v="0"/>
    <x v="1"/>
  </r>
  <r>
    <n v="5516"/>
    <s v="Hotel and accomodation domestic"/>
    <s v="Kostnader externt"/>
    <x v="0"/>
    <x v="20"/>
    <x v="0"/>
    <x v="1"/>
  </r>
  <r>
    <n v="5517"/>
    <s v="Conference fees domestic , not KI employees "/>
    <s v="Kostnader externt"/>
    <x v="0"/>
    <x v="20"/>
    <x v="0"/>
    <x v="1"/>
  </r>
  <r>
    <n v="552"/>
    <s v="Travels abroad"/>
    <s v="Kostnader externt"/>
    <x v="0"/>
    <x v="20"/>
    <x v="0"/>
    <x v="1"/>
  </r>
  <r>
    <n v="5521"/>
    <s v="Train abroad"/>
    <s v="Kostnader externt"/>
    <x v="0"/>
    <x v="20"/>
    <x v="0"/>
    <x v="1"/>
  </r>
  <r>
    <n v="5522"/>
    <s v="Flight abroad"/>
    <s v="Kostnader externt"/>
    <x v="0"/>
    <x v="20"/>
    <x v="0"/>
    <x v="1"/>
  </r>
  <r>
    <n v="5523"/>
    <s v="Taxi abroad"/>
    <s v="Kostnader externt"/>
    <x v="0"/>
    <x v="20"/>
    <x v="0"/>
    <x v="1"/>
  </r>
  <r>
    <n v="5524"/>
    <s v="Rental cars abroad"/>
    <s v="Kostnader externt"/>
    <x v="0"/>
    <x v="20"/>
    <x v="0"/>
    <x v="1"/>
  </r>
  <r>
    <n v="5525"/>
    <s v="other travel expenses abroad"/>
    <s v="Kostnader externt"/>
    <x v="0"/>
    <x v="20"/>
    <x v="0"/>
    <x v="1"/>
  </r>
  <r>
    <n v="5526"/>
    <s v="Hotel and accomodation abroad"/>
    <s v="Kostnader externt"/>
    <x v="0"/>
    <x v="20"/>
    <x v="0"/>
    <x v="1"/>
  </r>
  <r>
    <n v="5527"/>
    <s v="Conferences fees abroad, non-KI employed"/>
    <s v="Kostnader externt"/>
    <x v="0"/>
    <x v="20"/>
    <x v="0"/>
    <x v="1"/>
  </r>
  <r>
    <n v="553"/>
    <s v="External representation (entertainment)"/>
    <s v="Kostnader externt"/>
    <x v="0"/>
    <x v="20"/>
    <x v="0"/>
    <x v="1"/>
  </r>
  <r>
    <n v="5531"/>
    <s v="External representation (entertainment)"/>
    <s v="Kostnader externt"/>
    <x v="1"/>
    <x v="20"/>
    <x v="0"/>
    <x v="1"/>
  </r>
  <r>
    <n v="55319"/>
    <s v="Gift from KI Profilbutiken to an external person (KI invoice)"/>
    <s v="Kostnader externt"/>
    <x v="1"/>
    <x v="20"/>
    <x v="0"/>
    <x v="1"/>
  </r>
  <r>
    <n v="554"/>
    <s v="Information"/>
    <s v="Kostnader externt"/>
    <x v="0"/>
    <x v="20"/>
    <x v="0"/>
    <x v="1"/>
  </r>
  <r>
    <n v="5541"/>
    <s v="Advertising "/>
    <s v="Kostnader externt"/>
    <x v="0"/>
    <x v="20"/>
    <x v="0"/>
    <x v="1"/>
  </r>
  <r>
    <n v="5542"/>
    <s v="Exhibitions"/>
    <s v="Kostnader externt"/>
    <x v="0"/>
    <x v="20"/>
    <x v="0"/>
    <x v="1"/>
  </r>
  <r>
    <n v="5543"/>
    <s v="Conference arrangements (under KI management)"/>
    <s v="Kostnader externt"/>
    <x v="0"/>
    <x v="20"/>
    <x v="0"/>
    <x v="1"/>
  </r>
  <r>
    <n v="5546"/>
    <s v="Other information costs"/>
    <s v="Kostnader externt"/>
    <x v="0"/>
    <x v="20"/>
    <x v="0"/>
    <x v="1"/>
  </r>
  <r>
    <n v="56"/>
    <s v="Purchase of products"/>
    <s v="Kostnader externt"/>
    <x v="1"/>
    <x v="21"/>
    <x v="0"/>
    <x v="1"/>
  </r>
  <r>
    <n v="5600"/>
    <s v="Fixed assets, equipment"/>
    <s v="Kostnader externt"/>
    <x v="1"/>
    <x v="21"/>
    <x v="0"/>
    <x v="1"/>
  </r>
  <r>
    <n v="561"/>
    <s v="Short term investments, non-fixed assets"/>
    <s v="Anläggningar fri"/>
    <x v="0"/>
    <x v="21"/>
    <x v="0"/>
    <x v="1"/>
  </r>
  <r>
    <n v="5611"/>
    <s v="Short term investments"/>
    <s v="Anläggningar fri"/>
    <x v="1"/>
    <x v="21"/>
    <x v="0"/>
    <x v="1"/>
  </r>
  <r>
    <n v="5612"/>
    <s v="Short term investments, computers and computer equipment"/>
    <s v="Anläggningar fri"/>
    <x v="1"/>
    <x v="21"/>
    <x v="0"/>
    <x v="1"/>
  </r>
  <r>
    <n v="5613"/>
    <s v="Consumables"/>
    <s v="Anläggningar fri"/>
    <x v="1"/>
    <x v="21"/>
    <x v="0"/>
    <x v="1"/>
  </r>
  <r>
    <n v="5614"/>
    <s v="Consumables, computers and computer equipment"/>
    <s v="Anläggningar fri"/>
    <x v="1"/>
    <x v="21"/>
    <x v="0"/>
    <x v="1"/>
  </r>
  <r>
    <n v="562"/>
    <s v="Printing, publications, paper items and office supplies"/>
    <s v="Kostnader externt"/>
    <x v="1"/>
    <x v="21"/>
    <x v="0"/>
    <x v="1"/>
  </r>
  <r>
    <n v="5621"/>
    <s v="Copy paper"/>
    <s v="Kostnader externt"/>
    <x v="1"/>
    <x v="21"/>
    <x v="0"/>
    <x v="1"/>
  </r>
  <r>
    <n v="56218"/>
    <s v="Department internal purchase/sale printed matter, publications mm. "/>
    <s v="Interna omföringar"/>
    <x v="1"/>
    <x v="21"/>
    <x v="0"/>
    <x v="1"/>
  </r>
  <r>
    <n v="56219"/>
    <s v="Printed matter, publicatios etc. (KI internal invoice)"/>
    <s v="Kostnader externt"/>
    <x v="1"/>
    <x v="21"/>
    <x v="0"/>
    <x v="1"/>
  </r>
  <r>
    <n v="5622"/>
    <s v="Copy paper"/>
    <s v="Kostnader externt"/>
    <x v="1"/>
    <x v="21"/>
    <x v="0"/>
    <x v="1"/>
  </r>
  <r>
    <n v="5623"/>
    <s v="printed matter and preprinted stationary"/>
    <s v="Kostnader externt"/>
    <x v="1"/>
    <x v="21"/>
    <x v="0"/>
    <x v="1"/>
  </r>
  <r>
    <n v="5624"/>
    <s v="Technical literature newspapers and periodicals"/>
    <s v="Kostnader externt"/>
    <x v="1"/>
    <x v="21"/>
    <x v="0"/>
    <x v="1"/>
  </r>
  <r>
    <n v="56241"/>
    <s v="Subscriptions"/>
    <s v="Kostnader externt"/>
    <x v="1"/>
    <x v="21"/>
    <x v="0"/>
    <x v="1"/>
  </r>
  <r>
    <n v="56242"/>
    <s v="Reference literature"/>
    <s v="Kostnader externt"/>
    <x v="1"/>
    <x v="21"/>
    <x v="0"/>
    <x v="1"/>
  </r>
  <r>
    <n v="56243"/>
    <s v="Course literature"/>
    <s v="Kostnader externt"/>
    <x v="1"/>
    <x v="21"/>
    <x v="0"/>
    <x v="1"/>
  </r>
  <r>
    <n v="56244"/>
    <s v="Books "/>
    <s v="Kostnader externt"/>
    <x v="1"/>
    <x v="21"/>
    <x v="0"/>
    <x v="1"/>
  </r>
  <r>
    <n v="56245"/>
    <s v="Databases"/>
    <s v="Kostnader externt"/>
    <x v="1"/>
    <x v="21"/>
    <x v="0"/>
    <x v="1"/>
  </r>
  <r>
    <n v="5627"/>
    <s v="Office supplies"/>
    <s v="Kostnader externt"/>
    <x v="1"/>
    <x v="21"/>
    <x v="0"/>
    <x v="1"/>
  </r>
  <r>
    <n v="5629"/>
    <s v="Accruals printed material, non-governmental"/>
    <s v="Kostnader externt 1EX"/>
    <x v="1"/>
    <x v="21"/>
    <x v="0"/>
    <x v="1"/>
  </r>
  <r>
    <n v="564"/>
    <s v="Lab chemicals"/>
    <s v="Kostnader externt"/>
    <x v="0"/>
    <x v="21"/>
    <x v="0"/>
    <x v="1"/>
  </r>
  <r>
    <n v="5641"/>
    <s v="Basic chemicals"/>
    <s v="Kostnader externt"/>
    <x v="0"/>
    <x v="21"/>
    <x v="0"/>
    <x v="1"/>
  </r>
  <r>
    <n v="56418"/>
    <s v="Department internal purchase/sale of chemicals"/>
    <s v="Interna omföringar"/>
    <x v="1"/>
    <x v="21"/>
    <x v="0"/>
    <x v="1"/>
  </r>
  <r>
    <n v="56419"/>
    <s v="Chemicals (KI internal invoice)"/>
    <s v="Kostnader externt"/>
    <x v="1"/>
    <x v="21"/>
    <x v="0"/>
    <x v="1"/>
  </r>
  <r>
    <n v="5642"/>
    <s v="Chemical kits"/>
    <s v="Kostnader externt"/>
    <x v="0"/>
    <x v="21"/>
    <x v="0"/>
    <x v="1"/>
  </r>
  <r>
    <n v="5643"/>
    <s v="Dental material"/>
    <s v="Kostnader externt"/>
    <x v="0"/>
    <x v="21"/>
    <x v="0"/>
    <x v="1"/>
  </r>
  <r>
    <n v="5644"/>
    <s v="Denatured ethanol"/>
    <s v="Kostnader externt"/>
    <x v="0"/>
    <x v="21"/>
    <x v="0"/>
    <x v="1"/>
  </r>
  <r>
    <n v="5645"/>
    <s v="Drugs for laboratory purpose"/>
    <s v="Kostnader externt"/>
    <x v="0"/>
    <x v="21"/>
    <x v="0"/>
    <x v="1"/>
  </r>
  <r>
    <n v="5646"/>
    <s v="Gas"/>
    <s v="Kostnader externt"/>
    <x v="0"/>
    <x v="21"/>
    <x v="0"/>
    <x v="1"/>
  </r>
  <r>
    <n v="5647"/>
    <s v="Hire of gas cylinder"/>
    <s v="Kostnader externt"/>
    <x v="0"/>
    <x v="21"/>
    <x v="0"/>
    <x v="1"/>
  </r>
  <r>
    <n v="565"/>
    <s v="Biological substances"/>
    <s v="Kostnader externt"/>
    <x v="0"/>
    <x v="21"/>
    <x v="0"/>
    <x v="1"/>
  </r>
  <r>
    <n v="5651"/>
    <s v="Purchase of biosubstances"/>
    <s v="Kostnader externt"/>
    <x v="0"/>
    <x v="21"/>
    <x v="0"/>
    <x v="1"/>
  </r>
  <r>
    <n v="56518"/>
    <s v="Department internal purchase/sale of biosubstances"/>
    <s v="Interna omföringar"/>
    <x v="1"/>
    <x v="21"/>
    <x v="0"/>
    <x v="1"/>
  </r>
  <r>
    <n v="56519"/>
    <s v="Biosubstances"/>
    <s v="Kostnader externt"/>
    <x v="1"/>
    <x v="21"/>
    <x v="0"/>
    <x v="1"/>
  </r>
  <r>
    <n v="5652"/>
    <s v="media"/>
    <s v="Kostnader externt"/>
    <x v="0"/>
    <x v="21"/>
    <x v="0"/>
    <x v="1"/>
  </r>
  <r>
    <n v="5653"/>
    <s v="Sera and blood products"/>
    <s v="Kostnader externt"/>
    <x v="0"/>
    <x v="21"/>
    <x v="0"/>
    <x v="1"/>
  </r>
  <r>
    <n v="5654"/>
    <s v="Tissue culture"/>
    <s v="Kostnader externt"/>
    <x v="0"/>
    <x v="21"/>
    <x v="0"/>
    <x v="1"/>
  </r>
  <r>
    <n v="5655"/>
    <s v="Isotopes"/>
    <s v="Kostnader externt"/>
    <x v="0"/>
    <x v="21"/>
    <x v="0"/>
    <x v="1"/>
  </r>
  <r>
    <n v="5656"/>
    <s v="Water for laboratory operations"/>
    <s v="Kostnader externt"/>
    <x v="0"/>
    <x v="21"/>
    <x v="0"/>
    <x v="1"/>
  </r>
  <r>
    <n v="5657"/>
    <s v="Food for laboratory operations"/>
    <s v="Kostnader externt"/>
    <x v="0"/>
    <x v="21"/>
    <x v="0"/>
    <x v="1"/>
  </r>
  <r>
    <n v="566"/>
    <s v="Animals"/>
    <s v="Kostnader externt"/>
    <x v="0"/>
    <x v="21"/>
    <x v="0"/>
    <x v="1"/>
  </r>
  <r>
    <n v="5661"/>
    <s v="Animals"/>
    <s v="Kostnader externt"/>
    <x v="0"/>
    <x v="21"/>
    <x v="0"/>
    <x v="1"/>
  </r>
  <r>
    <n v="56618"/>
    <s v="Department internal purchase/sale animals"/>
    <s v="Interna omföringar"/>
    <x v="1"/>
    <x v="21"/>
    <x v="0"/>
    <x v="1"/>
  </r>
  <r>
    <n v="56619"/>
    <s v="Animals (KI internal invoice)"/>
    <s v="Kostnader externt"/>
    <x v="1"/>
    <x v="21"/>
    <x v="0"/>
    <x v="1"/>
  </r>
  <r>
    <n v="5662"/>
    <s v="Animal food"/>
    <s v="Kostnader externt"/>
    <x v="0"/>
    <x v="21"/>
    <x v="0"/>
    <x v="1"/>
  </r>
  <r>
    <n v="5663"/>
    <s v="Bedding for animal housing"/>
    <s v="Kostnader externt"/>
    <x v="0"/>
    <x v="21"/>
    <x v="0"/>
    <x v="1"/>
  </r>
  <r>
    <n v="567"/>
    <s v="Glass, plastic and protective equipmet (KI invoice)"/>
    <s v="Kostnader externt"/>
    <x v="0"/>
    <x v="21"/>
    <x v="0"/>
    <x v="1"/>
  </r>
  <r>
    <n v="5671"/>
    <s v="Glass"/>
    <s v="Kostnader externt"/>
    <x v="0"/>
    <x v="21"/>
    <x v="0"/>
    <x v="1"/>
  </r>
  <r>
    <n v="56718"/>
    <s v="Department internal purchase/sale glas, plastic and protective equipment "/>
    <s v="Interna omföringar"/>
    <x v="1"/>
    <x v="21"/>
    <x v="0"/>
    <x v="1"/>
  </r>
  <r>
    <n v="56719"/>
    <s v="Glas, plastic and protective equipment (KI-internal invoice)"/>
    <s v="Kostnader externt"/>
    <x v="1"/>
    <x v="21"/>
    <x v="0"/>
    <x v="1"/>
  </r>
  <r>
    <n v="5672"/>
    <s v="Cellular plastic "/>
    <s v="Kostnader externt"/>
    <x v="0"/>
    <x v="21"/>
    <x v="0"/>
    <x v="1"/>
  </r>
  <r>
    <n v="5673"/>
    <s v="Other laboratory plastic items"/>
    <s v="Kostnader externt"/>
    <x v="0"/>
    <x v="21"/>
    <x v="0"/>
    <x v="1"/>
  </r>
  <r>
    <n v="5674"/>
    <s v="Hygienic articles"/>
    <s v="Kostnader externt"/>
    <x v="0"/>
    <x v="21"/>
    <x v="0"/>
    <x v="1"/>
  </r>
  <r>
    <n v="5676"/>
    <s v="Work clothes, purchase"/>
    <s v="Kostnader externt"/>
    <x v="0"/>
    <x v="21"/>
    <x v="0"/>
    <x v="1"/>
  </r>
  <r>
    <n v="5677"/>
    <s v="Work clothes, washing"/>
    <s v="Kostnader externt"/>
    <x v="0"/>
    <x v="21"/>
    <x v="0"/>
    <x v="1"/>
  </r>
  <r>
    <n v="569"/>
    <s v="Other goods and other consumables"/>
    <s v="Kostnader externt"/>
    <x v="0"/>
    <x v="21"/>
    <x v="0"/>
    <x v="1"/>
  </r>
  <r>
    <n v="5691"/>
    <s v="Cars, fuel"/>
    <s v="Kostnader externt"/>
    <x v="0"/>
    <x v="21"/>
    <x v="0"/>
    <x v="1"/>
  </r>
  <r>
    <n v="5692"/>
    <s v="Cars, other"/>
    <s v="Kostnader externt"/>
    <x v="0"/>
    <x v="21"/>
    <x v="0"/>
    <x v="1"/>
  </r>
  <r>
    <n v="5693"/>
    <s v="Consumables materials"/>
    <s v="Kostnader externt"/>
    <x v="0"/>
    <x v="21"/>
    <x v="0"/>
    <x v="1"/>
  </r>
  <r>
    <n v="5694"/>
    <s v="Promotional items"/>
    <s v="Kostnader externt"/>
    <x v="0"/>
    <x v="21"/>
    <x v="0"/>
    <x v="1"/>
  </r>
  <r>
    <n v="5695"/>
    <s v="Metals"/>
    <s v="Kostnader externt"/>
    <x v="0"/>
    <x v="21"/>
    <x v="0"/>
    <x v="1"/>
  </r>
  <r>
    <n v="5697"/>
    <s v="Ohter purchases of goods"/>
    <s v="Kostnader externt"/>
    <x v="0"/>
    <x v="21"/>
    <x v="0"/>
    <x v="1"/>
  </r>
  <r>
    <n v="5698"/>
    <s v="Accrual other goods/consumables, governmental"/>
    <s v="Kostnader externt mpt"/>
    <x v="0"/>
    <x v="21"/>
    <x v="0"/>
    <x v="1"/>
  </r>
  <r>
    <n v="5699"/>
    <s v="Accrual other goods/consumables, non-governmental"/>
    <s v="Kostnader externt 1EX"/>
    <x v="0"/>
    <x v="21"/>
    <x v="0"/>
    <x v="1"/>
  </r>
  <r>
    <n v="56998"/>
    <s v="Department internatl purchase/sale other goods/consumables"/>
    <s v="Interna omföringar"/>
    <x v="1"/>
    <x v="21"/>
    <x v="0"/>
    <x v="1"/>
  </r>
  <r>
    <n v="56999"/>
    <s v="Other goods/consumables (KI internal invoice)"/>
    <s v="Kostnader externt"/>
    <x v="1"/>
    <x v="21"/>
    <x v="0"/>
    <x v="1"/>
  </r>
  <r>
    <n v="57"/>
    <s v="Services"/>
    <s v="Kostnader externt"/>
    <x v="1"/>
    <x v="22"/>
    <x v="0"/>
    <x v="1"/>
  </r>
  <r>
    <n v="570"/>
    <s v="ALF reimbursement (ALF = agreement with hospital)"/>
    <s v="Kostnader externt"/>
    <x v="1"/>
    <x v="22"/>
    <x v="0"/>
    <x v="1"/>
  </r>
  <r>
    <n v="5701"/>
    <s v="ALF reimbursement (ALF = agreement with hospital) basic education"/>
    <s v="Kostnader externt 1EX"/>
    <x v="1"/>
    <x v="22"/>
    <x v="0"/>
    <x v="1"/>
  </r>
  <r>
    <n v="5702"/>
    <s v="ALF reimbursement (ALF = agreement with hospital) central administration"/>
    <s v="Kostnader externt 1EX"/>
    <x v="1"/>
    <x v="22"/>
    <x v="0"/>
    <x v="1"/>
  </r>
  <r>
    <n v="571"/>
    <s v="Research services"/>
    <s v="Kostnader externt"/>
    <x v="1"/>
    <x v="22"/>
    <x v="0"/>
    <x v="1"/>
  </r>
  <r>
    <n v="5711"/>
    <s v="Study participant (subject) reimbursement non-taxable"/>
    <s v="Kostnader externt"/>
    <x v="0"/>
    <x v="22"/>
    <x v="0"/>
    <x v="1"/>
  </r>
  <r>
    <n v="5712"/>
    <s v="Study participant (subject) reimbursement taxable"/>
    <s v="Kostnader externt 1EX"/>
    <x v="0"/>
    <x v="22"/>
    <x v="0"/>
    <x v="1"/>
  </r>
  <r>
    <n v="5713"/>
    <s v="Social fees study participant (subject)"/>
    <s v="Kostnader externt 1EX"/>
    <x v="1"/>
    <x v="22"/>
    <x v="0"/>
    <x v="1"/>
  </r>
  <r>
    <n v="572"/>
    <s v="Computer services"/>
    <s v="Kostnader externt"/>
    <x v="1"/>
    <x v="22"/>
    <x v="0"/>
    <x v="1"/>
  </r>
  <r>
    <n v="5721"/>
    <s v="Computer services"/>
    <s v="Kostnader externt"/>
    <x v="1"/>
    <x v="22"/>
    <x v="0"/>
    <x v="1"/>
  </r>
  <r>
    <n v="57218"/>
    <s v="Department internal IT costs (only witin the central administration)"/>
    <s v="Interna omföringar"/>
    <x v="1"/>
    <x v="22"/>
    <x v="0"/>
    <x v="1"/>
  </r>
  <r>
    <n v="57219"/>
    <s v="IT costs (KI invoice)"/>
    <s v="Kostnader externt"/>
    <x v="1"/>
    <x v="22"/>
    <x v="0"/>
    <x v="1"/>
  </r>
  <r>
    <n v="5722"/>
    <s v="Computer programs, licenses"/>
    <s v="Kostnader externt"/>
    <x v="1"/>
    <x v="22"/>
    <x v="0"/>
    <x v="1"/>
  </r>
  <r>
    <n v="5723"/>
    <s v="Service agreements and maintainence for computer equipment"/>
    <s v="Kostnader externt"/>
    <x v="1"/>
    <x v="22"/>
    <x v="0"/>
    <x v="1"/>
  </r>
  <r>
    <n v="5724"/>
    <s v="External data processing"/>
    <s v="Kostnader externt"/>
    <x v="1"/>
    <x v="22"/>
    <x v="0"/>
    <x v="1"/>
  </r>
  <r>
    <n v="57248"/>
    <s v="Department internal EFH-costs (only finance dept.)"/>
    <s v="Interna omföringar"/>
    <x v="1"/>
    <x v="22"/>
    <x v="0"/>
    <x v="1"/>
  </r>
  <r>
    <n v="57249"/>
    <s v="EFH-costs (KI internal invoice)"/>
    <s v="Kostnader externt"/>
    <x v="1"/>
    <x v="22"/>
    <x v="0"/>
    <x v="1"/>
  </r>
  <r>
    <n v="5725"/>
    <s v="Other computer services"/>
    <s v="Kostnader externt"/>
    <x v="1"/>
    <x v="22"/>
    <x v="0"/>
    <x v="1"/>
  </r>
  <r>
    <n v="57262"/>
    <s v="Electronic magazines"/>
    <s v="Kostnader externt"/>
    <x v="1"/>
    <x v="22"/>
    <x v="0"/>
    <x v="1"/>
  </r>
  <r>
    <n v="57263"/>
    <s v="Electronic books"/>
    <s v="Kostnader externt"/>
    <x v="1"/>
    <x v="22"/>
    <x v="0"/>
    <x v="1"/>
  </r>
  <r>
    <n v="57264"/>
    <s v="Elektronisk literature"/>
    <s v="Kostnader externt"/>
    <x v="1"/>
    <x v="22"/>
    <x v="0"/>
    <x v="1"/>
  </r>
  <r>
    <n v="57265"/>
    <s v="Database (for library services)"/>
    <s v="Kostnader externt"/>
    <x v="1"/>
    <x v="22"/>
    <x v="0"/>
    <x v="1"/>
  </r>
  <r>
    <n v="5728"/>
    <s v="Accrual computer services, governmental"/>
    <s v="Kostnader externt mpt"/>
    <x v="1"/>
    <x v="22"/>
    <x v="0"/>
    <x v="1"/>
  </r>
  <r>
    <n v="5729"/>
    <s v="Accrual computer services, non-governmental"/>
    <s v="Kostnader externt 1EX"/>
    <x v="1"/>
    <x v="22"/>
    <x v="0"/>
    <x v="1"/>
  </r>
  <r>
    <n v="573"/>
    <s v="Education services"/>
    <s v="Kostnader externt"/>
    <x v="1"/>
    <x v="22"/>
    <x v="0"/>
    <x v="1"/>
  </r>
  <r>
    <n v="5731"/>
    <s v="Purchased education courses"/>
    <s v="Kostnader externt"/>
    <x v="1"/>
    <x v="22"/>
    <x v="0"/>
    <x v="1"/>
  </r>
  <r>
    <n v="57311"/>
    <s v="Purchased ordered education"/>
    <s v="Kostnader externt mpt"/>
    <x v="1"/>
    <x v="22"/>
    <x v="0"/>
    <x v="1"/>
  </r>
  <r>
    <n v="5732"/>
    <s v="Student costs"/>
    <s v="Kostnader externt"/>
    <x v="1"/>
    <x v="22"/>
    <x v="0"/>
    <x v="1"/>
  </r>
  <r>
    <n v="5736"/>
    <s v="Travel grant"/>
    <s v="Kostnader externt 1EX"/>
    <x v="1"/>
    <x v="22"/>
    <x v="0"/>
    <x v="1"/>
  </r>
  <r>
    <n v="5737"/>
    <s v="Visiting grant"/>
    <s v="Kostnader externt 1EX"/>
    <x v="1"/>
    <x v="22"/>
    <x v="0"/>
    <x v="1"/>
  </r>
  <r>
    <n v="5739"/>
    <s v="Accrual education services, non-governmental"/>
    <s v="Kostnader externt 1EX"/>
    <x v="1"/>
    <x v="22"/>
    <x v="0"/>
    <x v="1"/>
  </r>
  <r>
    <n v="574"/>
    <s v="Post"/>
    <s v="Kostnader externt"/>
    <x v="1"/>
    <x v="22"/>
    <x v="0"/>
    <x v="1"/>
  </r>
  <r>
    <n v="5741"/>
    <s v="Postage"/>
    <s v="Kostnader externt"/>
    <x v="1"/>
    <x v="22"/>
    <x v="0"/>
    <x v="1"/>
  </r>
  <r>
    <n v="575"/>
    <s v="Tele"/>
    <s v="Kostnader externt"/>
    <x v="1"/>
    <x v="22"/>
    <x v="0"/>
    <x v="1"/>
  </r>
  <r>
    <n v="5751"/>
    <s v="Telephone, fax"/>
    <s v="Kostnader externt"/>
    <x v="1"/>
    <x v="22"/>
    <x v="0"/>
    <x v="1"/>
  </r>
  <r>
    <n v="57518"/>
    <s v="Department intern telephone costs"/>
    <s v="Interna omföringar"/>
    <x v="1"/>
    <x v="22"/>
    <x v="0"/>
    <x v="1"/>
  </r>
  <r>
    <n v="57519"/>
    <s v="Telephone (KI intern invoice)"/>
    <s v="Kostnader externt"/>
    <x v="1"/>
    <x v="22"/>
    <x v="0"/>
    <x v="1"/>
  </r>
  <r>
    <n v="5752"/>
    <s v="Mobile phone, calls"/>
    <s v="Kostnader externt"/>
    <x v="1"/>
    <x v="22"/>
    <x v="0"/>
    <x v="1"/>
  </r>
  <r>
    <n v="5753"/>
    <s v="Mobile phone, subscription"/>
    <s v="Kostnader externt"/>
    <x v="1"/>
    <x v="22"/>
    <x v="0"/>
    <x v="1"/>
  </r>
  <r>
    <n v="5754"/>
    <s v="Data communications"/>
    <s v="Kostnader externt"/>
    <x v="1"/>
    <x v="22"/>
    <x v="0"/>
    <x v="1"/>
  </r>
  <r>
    <n v="5759"/>
    <s v="Accrual tele, non-public sector"/>
    <s v="Kostnader externt 1EX"/>
    <x v="1"/>
    <x v="22"/>
    <x v="0"/>
    <x v="1"/>
  </r>
  <r>
    <n v="576"/>
    <s v="Operational leasing "/>
    <s v="Kostnader externt"/>
    <x v="0"/>
    <x v="22"/>
    <x v="0"/>
    <x v="1"/>
  </r>
  <r>
    <n v="5761"/>
    <s v="Short term hire/leasing, machines, equipment etc. "/>
    <s v="Kostnader externt"/>
    <x v="1"/>
    <x v="22"/>
    <x v="0"/>
    <x v="1"/>
  </r>
  <r>
    <n v="5762"/>
    <s v="Short term hire/leasing cars"/>
    <s v="Kostnader externt"/>
    <x v="1"/>
    <x v="22"/>
    <x v="0"/>
    <x v="1"/>
  </r>
  <r>
    <n v="5763"/>
    <s v="Servicing and maintenance contracts"/>
    <s v="Kostnader externt"/>
    <x v="1"/>
    <x v="22"/>
    <x v="0"/>
    <x v="1"/>
  </r>
  <r>
    <n v="5769"/>
    <s v="Accrual operational leasing, non-public sector"/>
    <s v="Kostnader externt 1EX"/>
    <x v="1"/>
    <x v="22"/>
    <x v="0"/>
    <x v="1"/>
  </r>
  <r>
    <n v="577"/>
    <s v="Carriage and transportation"/>
    <s v="Kostnader externt"/>
    <x v="1"/>
    <x v="22"/>
    <x v="0"/>
    <x v="1"/>
  </r>
  <r>
    <n v="5771"/>
    <s v="Freight and transportation services"/>
    <s v="Kostnader externt"/>
    <x v="1"/>
    <x v="22"/>
    <x v="0"/>
    <x v="1"/>
  </r>
  <r>
    <n v="5772"/>
    <s v="Freight fee for purchase of goods"/>
    <s v="Kostnader externt"/>
    <x v="1"/>
    <x v="22"/>
    <x v="0"/>
    <x v="1"/>
  </r>
  <r>
    <n v="578"/>
    <s v="Consultant's fees"/>
    <s v="Kostnader externt"/>
    <x v="0"/>
    <x v="22"/>
    <x v="0"/>
    <x v="1"/>
  </r>
  <r>
    <n v="5781"/>
    <s v="Consultant's fees"/>
    <s v="Kostnader externt"/>
    <x v="0"/>
    <x v="22"/>
    <x v="0"/>
    <x v="1"/>
  </r>
  <r>
    <n v="5782"/>
    <s v="Fees, renumeration for part-funded post/job"/>
    <s v="Kostnader externt"/>
    <x v="0"/>
    <x v="22"/>
    <x v="0"/>
    <x v="1"/>
  </r>
  <r>
    <n v="5784"/>
    <s v="Analysis costs"/>
    <s v="Kostnader externt"/>
    <x v="0"/>
    <x v="22"/>
    <x v="0"/>
    <x v="1"/>
  </r>
  <r>
    <n v="5785"/>
    <s v="Dental technology work "/>
    <s v="Kostnader externt 1EX"/>
    <x v="0"/>
    <x v="22"/>
    <x v="0"/>
    <x v="1"/>
  </r>
  <r>
    <n v="57850"/>
    <s v="Dental technology work, students"/>
    <s v="Kostnader externt 1EX"/>
    <x v="0"/>
    <x v="22"/>
    <x v="0"/>
    <x v="1"/>
  </r>
  <r>
    <n v="57851"/>
    <s v="Dental implants"/>
    <s v="Kostnader externt 1EX"/>
    <x v="0"/>
    <x v="22"/>
    <x v="0"/>
    <x v="1"/>
  </r>
  <r>
    <n v="5786"/>
    <s v="Drawing, copying and photographic service"/>
    <s v="Kostnader externt"/>
    <x v="0"/>
    <x v="22"/>
    <x v="0"/>
    <x v="1"/>
  </r>
  <r>
    <n v="5787"/>
    <s v="Auditors' fee"/>
    <s v="Kostnader externt"/>
    <x v="0"/>
    <x v="22"/>
    <x v="0"/>
    <x v="1"/>
  </r>
  <r>
    <n v="579"/>
    <s v="Other services"/>
    <s v="Kostnader externt"/>
    <x v="0"/>
    <x v="22"/>
    <x v="0"/>
    <x v="1"/>
  </r>
  <r>
    <n v="5791"/>
    <s v="Animal housing"/>
    <s v="Kostnader externt"/>
    <x v="0"/>
    <x v="22"/>
    <x v="0"/>
    <x v="1"/>
  </r>
  <r>
    <n v="57918"/>
    <s v="Inst internal animal Housing"/>
    <s v="Interna omföringar"/>
    <x v="1"/>
    <x v="22"/>
    <x v="0"/>
    <x v="1"/>
  </r>
  <r>
    <n v="57919"/>
    <s v="Animal housing (KI invoice)"/>
    <s v="Kostnader externt"/>
    <x v="1"/>
    <x v="22"/>
    <x v="0"/>
    <x v="1"/>
  </r>
  <r>
    <n v="5792"/>
    <s v="Association fees"/>
    <s v="Kostnader externt"/>
    <x v="1"/>
    <x v="22"/>
    <x v="0"/>
    <x v="1"/>
  </r>
  <r>
    <n v="5793"/>
    <s v="Meals during courses "/>
    <s v="Kostnader externt"/>
    <x v="0"/>
    <x v="22"/>
    <x v="0"/>
    <x v="1"/>
  </r>
  <r>
    <n v="5794"/>
    <s v="Insurances, damages"/>
    <s v="Kostnader externt"/>
    <x v="0"/>
    <x v="22"/>
    <x v="0"/>
    <x v="1"/>
  </r>
  <r>
    <n v="5795"/>
    <s v="Monitoring costs"/>
    <s v="Kostnader externt"/>
    <x v="0"/>
    <x v="22"/>
    <x v="0"/>
    <x v="1"/>
  </r>
  <r>
    <n v="5796"/>
    <s v="Other fees"/>
    <s v="Kostnader externt"/>
    <x v="0"/>
    <x v="22"/>
    <x v="0"/>
    <x v="1"/>
  </r>
  <r>
    <n v="5797"/>
    <s v="Other services"/>
    <s v="Kostnader externt"/>
    <x v="0"/>
    <x v="22"/>
    <x v="0"/>
    <x v="1"/>
  </r>
  <r>
    <n v="57971"/>
    <s v="Costs to be invoiced to other public entity"/>
    <s v="Kostnader externt mpt"/>
    <x v="1"/>
    <x v="22"/>
    <x v="0"/>
    <x v="1"/>
  </r>
  <r>
    <n v="57975"/>
    <s v="Costs within common governmental projects"/>
    <s v="Kostnader externt"/>
    <x v="0"/>
    <x v="22"/>
    <x v="0"/>
    <x v="1"/>
  </r>
  <r>
    <n v="57979"/>
    <s v="Fee tailormade educations (KI internal invoice)"/>
    <s v="Kostnader externt"/>
    <x v="1"/>
    <x v="22"/>
    <x v="0"/>
    <x v="1"/>
  </r>
  <r>
    <n v="5798"/>
    <s v="Accrual "/>
    <s v="Kostnader externt mpt"/>
    <x v="0"/>
    <x v="22"/>
    <x v="0"/>
    <x v="1"/>
  </r>
  <r>
    <n v="5799"/>
    <s v="Accrual services, non-public sector"/>
    <s v="Kostnader externt 1EX"/>
    <x v="0"/>
    <x v="22"/>
    <x v="0"/>
    <x v="1"/>
  </r>
  <r>
    <n v="57999"/>
    <s v="Other services (KI-internal invoice)"/>
    <s v="Kostnader externt"/>
    <x v="1"/>
    <x v="22"/>
    <x v="0"/>
    <x v="1"/>
  </r>
  <r>
    <n v="5800"/>
    <s v="Costs to be invoiced elsewhere"/>
    <s v="Kostnader externt"/>
    <x v="1"/>
    <x v="23"/>
    <x v="0"/>
    <x v="1"/>
  </r>
  <r>
    <n v="59"/>
    <s v="Financial costs"/>
    <s v="Kostnader externt"/>
    <x v="1"/>
    <x v="23"/>
    <x v="0"/>
    <x v="1"/>
  </r>
  <r>
    <n v="591"/>
    <s v="Interest costs "/>
    <s v="Kostnader externt"/>
    <x v="1"/>
    <x v="23"/>
    <x v="0"/>
    <x v="1"/>
  </r>
  <r>
    <n v="5911"/>
    <s v="Interest costs, RGK, governmental"/>
    <s v="Kostnader externt mpt"/>
    <x v="1"/>
    <x v="23"/>
    <x v="0"/>
    <x v="1"/>
  </r>
  <r>
    <n v="592"/>
    <m/>
    <s v="Kostnader externt"/>
    <x v="1"/>
    <x v="23"/>
    <x v="0"/>
    <x v="1"/>
  </r>
  <r>
    <n v="5921"/>
    <s v="Penalty interest, public sector"/>
    <s v="Kostnader externt mpt"/>
    <x v="1"/>
    <x v="23"/>
    <x v="0"/>
    <x v="1"/>
  </r>
  <r>
    <n v="5922"/>
    <s v="Penalty interest, private sector"/>
    <s v="Kostnader externt 1EX"/>
    <x v="1"/>
    <x v="23"/>
    <x v="0"/>
    <x v="1"/>
  </r>
  <r>
    <n v="595"/>
    <s v="Accrual account interest"/>
    <s v="Kostnader externt"/>
    <x v="1"/>
    <x v="23"/>
    <x v="0"/>
    <x v="1"/>
  </r>
  <r>
    <n v="5958"/>
    <s v="Periodical interest costs RGK, governmental"/>
    <s v="Kostnader externt mpt"/>
    <x v="1"/>
    <x v="23"/>
    <x v="0"/>
    <x v="1"/>
  </r>
  <r>
    <n v="596"/>
    <s v="Exchange rate losses"/>
    <s v="Kostnader externt"/>
    <x v="1"/>
    <x v="23"/>
    <x v="0"/>
    <x v="1"/>
  </r>
  <r>
    <n v="5962"/>
    <s v="Exchange rate losses, non-public sector"/>
    <s v="Frivillig regel"/>
    <x v="1"/>
    <x v="23"/>
    <x v="0"/>
    <x v="1"/>
  </r>
  <r>
    <n v="597"/>
    <m/>
    <s v="Kostnader externt"/>
    <x v="1"/>
    <x v="23"/>
    <x v="0"/>
    <x v="1"/>
  </r>
  <r>
    <n v="5974"/>
    <s v="Exchange rate losses securities, non-governmental"/>
    <s v="Kostnader externt 1EX"/>
    <x v="1"/>
    <x v="23"/>
    <x v="0"/>
    <x v="1"/>
  </r>
  <r>
    <n v="5984"/>
    <s v="Devaluation of stocks and shares, non-governmental"/>
    <s v="Kostnader externt 1EX"/>
    <x v="1"/>
    <x v="23"/>
    <x v="0"/>
    <x v="1"/>
  </r>
  <r>
    <n v="599"/>
    <m/>
    <s v="Kostnader externt"/>
    <x v="1"/>
    <x v="23"/>
    <x v="0"/>
    <x v="1"/>
  </r>
  <r>
    <n v="5991"/>
    <s v="Other financial costs, governmental agencies"/>
    <s v="Kostnader externt mpt"/>
    <x v="1"/>
    <x v="23"/>
    <x v="0"/>
    <x v="1"/>
  </r>
  <r>
    <n v="5992"/>
    <s v="Other financial costs, non-governmental agencies"/>
    <s v="Kostnader externt 1EX"/>
    <x v="1"/>
    <x v="23"/>
    <x v="0"/>
    <x v="1"/>
  </r>
  <r>
    <n v="59998"/>
    <s v="Department internal financial cost"/>
    <s v="Interna omföringar"/>
    <x v="1"/>
    <x v="23"/>
    <x v="0"/>
    <x v="1"/>
  </r>
  <r>
    <n v="59999"/>
    <s v="Financial cost (KI internal invoice)"/>
    <s v="Kostnader externt"/>
    <x v="1"/>
    <x v="23"/>
    <x v="0"/>
    <x v="1"/>
  </r>
  <r>
    <n v="6"/>
    <s v="Sale of assets "/>
    <s v="Kostnader externt"/>
    <x v="0"/>
    <x v="24"/>
    <x v="0"/>
    <x v="1"/>
  </r>
  <r>
    <n v="6612"/>
    <s v="Accounted value, own estimation"/>
    <s v="Anläggningar"/>
    <x v="1"/>
    <x v="24"/>
    <x v="0"/>
    <x v="1"/>
  </r>
  <r>
    <n v="6613"/>
    <s v="Redistribution of realisation gain/loss own estimation"/>
    <s v="Anläggningar"/>
    <x v="1"/>
    <x v="24"/>
    <x v="0"/>
    <x v="1"/>
  </r>
  <r>
    <n v="6632"/>
    <s v="Recorded value , rights"/>
    <s v="Anläggningar"/>
    <x v="1"/>
    <x v="24"/>
    <x v="0"/>
    <x v="1"/>
  </r>
  <r>
    <n v="6633"/>
    <s v="Redistribution of realisation gain/loss, rights"/>
    <s v="Anläggningar"/>
    <x v="1"/>
    <x v="24"/>
    <x v="0"/>
    <x v="1"/>
  </r>
  <r>
    <n v="67"/>
    <s v="Sales of material resources"/>
    <s v="Kostnader externt"/>
    <x v="1"/>
    <x v="25"/>
    <x v="0"/>
    <x v="1"/>
  </r>
  <r>
    <n v="6721"/>
    <s v="Sales income, improvement costs, "/>
    <s v="Anläggningar fin"/>
    <x v="1"/>
    <x v="25"/>
    <x v="0"/>
    <x v="1"/>
  </r>
  <r>
    <n v="6722"/>
    <s v="Recorded value, improvement costs"/>
    <s v="Anläggningar"/>
    <x v="1"/>
    <x v="25"/>
    <x v="0"/>
    <x v="1"/>
  </r>
  <r>
    <n v="6723"/>
    <s v="Redistribution (transfer) of realisation gain/losses, improvement costs. "/>
    <s v="Anläggningar"/>
    <x v="1"/>
    <x v="25"/>
    <x v="0"/>
    <x v="1"/>
  </r>
  <r>
    <n v="6731"/>
    <s v="Sales income, material resources"/>
    <s v="Anläggningar fin"/>
    <x v="1"/>
    <x v="25"/>
    <x v="0"/>
    <x v="1"/>
  </r>
  <r>
    <n v="6732"/>
    <s v="Recorded value, material resources"/>
    <s v="Anläggningar"/>
    <x v="1"/>
    <x v="25"/>
    <x v="0"/>
    <x v="1"/>
  </r>
  <r>
    <n v="6733"/>
    <s v="Redistribution (transfer) of realisation gain/losses, material resources "/>
    <s v="Anläggningar"/>
    <x v="1"/>
    <x v="25"/>
    <x v="0"/>
    <x v="1"/>
  </r>
  <r>
    <n v="68"/>
    <s v="Sales of financial fixed assets"/>
    <s v="Kostnader externt"/>
    <x v="1"/>
    <x v="26"/>
    <x v="0"/>
    <x v="1"/>
  </r>
  <r>
    <n v="6821"/>
    <s v="Sales income financial assets"/>
    <s v="Kostnader externt 1EX"/>
    <x v="1"/>
    <x v="26"/>
    <x v="0"/>
    <x v="1"/>
  </r>
  <r>
    <n v="6822"/>
    <s v="Recorded value financial assets"/>
    <s v="Kostnader externt"/>
    <x v="1"/>
    <x v="26"/>
    <x v="0"/>
    <x v="1"/>
  </r>
  <r>
    <n v="6823"/>
    <s v="Redistribution of realisation gain/loss financial assets"/>
    <s v="Kostnader externt 1EX"/>
    <x v="1"/>
    <x v="26"/>
    <x v="0"/>
    <x v="1"/>
  </r>
  <r>
    <n v="69"/>
    <s v="Depreciation and devaluations"/>
    <s v="Anläggningar"/>
    <x v="0"/>
    <x v="27"/>
    <x v="0"/>
    <x v="1"/>
  </r>
  <r>
    <n v="691"/>
    <s v="Depreciations"/>
    <s v="Anläggningar"/>
    <x v="0"/>
    <x v="27"/>
    <x v="0"/>
    <x v="1"/>
  </r>
  <r>
    <n v="6911"/>
    <s v="Depreciation equipment, X (3 years)"/>
    <s v="Anläggningar"/>
    <x v="0"/>
    <x v="27"/>
    <x v="0"/>
    <x v="1"/>
  </r>
  <r>
    <n v="6912"/>
    <s v="Depreciation equipment, X (5 years)"/>
    <s v="Anläggningar"/>
    <x v="0"/>
    <x v="27"/>
    <x v="0"/>
    <x v="1"/>
  </r>
  <r>
    <n v="6913"/>
    <s v="Depreciation equipment, X (10 years)"/>
    <s v="Anläggningar"/>
    <x v="0"/>
    <x v="27"/>
    <x v="0"/>
    <x v="1"/>
  </r>
  <r>
    <n v="6916"/>
    <s v="Depreciation intellectural property (5 years)"/>
    <s v="Anläggningar"/>
    <x v="0"/>
    <x v="27"/>
    <x v="0"/>
    <x v="1"/>
  </r>
  <r>
    <n v="6917"/>
    <s v="Depreciation improvement cost other persons property (10 years)"/>
    <s v="Anläggningar"/>
    <x v="0"/>
    <x v="27"/>
    <x v="0"/>
    <x v="1"/>
  </r>
  <r>
    <s v="6911L"/>
    <s v="Depreciation equipment, X (3 years)"/>
    <s v="Anläggningar"/>
    <x v="0"/>
    <x v="27"/>
    <x v="0"/>
    <x v="1"/>
  </r>
  <r>
    <s v="6912L"/>
    <s v="Depreciation equipment, X (5 years)"/>
    <s v="Anläggningar"/>
    <x v="0"/>
    <x v="27"/>
    <x v="0"/>
    <x v="1"/>
  </r>
  <r>
    <s v="6913L"/>
    <s v="Depreciation equipment, X (10 years)"/>
    <s v="Anläggningar"/>
    <x v="0"/>
    <x v="27"/>
    <x v="0"/>
    <x v="1"/>
  </r>
  <r>
    <s v="6916L"/>
    <s v="Depreciation intellectual property (5 year)"/>
    <s v="Anläggningar"/>
    <x v="0"/>
    <x v="27"/>
    <x v="0"/>
    <x v="1"/>
  </r>
  <r>
    <s v="6917L"/>
    <s v="Depreciation improvement costs other persons property (10 years)"/>
    <s v="Anläggningar"/>
    <x v="0"/>
    <x v="27"/>
    <x v="0"/>
    <x v="1"/>
  </r>
  <r>
    <n v="69908"/>
    <s v="Part of equipment/facility"/>
    <s v="Anläggningar fin"/>
    <x v="1"/>
    <x v="27"/>
    <x v="0"/>
    <x v="1"/>
  </r>
  <r>
    <n v="69909"/>
    <s v="Depreciation costs fixed assets (KI internal invoice)"/>
    <s v="Kostnader externt"/>
    <x v="1"/>
    <x v="27"/>
    <x v="0"/>
    <x v="1"/>
  </r>
  <r>
    <n v="49918"/>
    <s v="Gemensam kostnad/intäkt"/>
    <s v="Interna omföringar"/>
    <x v="1"/>
    <x v="2"/>
    <x v="0"/>
    <x v="1"/>
  </r>
  <r>
    <m/>
    <m/>
    <m/>
    <x v="2"/>
    <x v="28"/>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l12" cacheId="0" applyNumberFormats="0" applyBorderFormats="0" applyFontFormats="0" applyPatternFormats="0" applyAlignmentFormats="0" applyWidthHeightFormats="1" dataCaption="Värden" grandTotalCaption="Total" updatedVersion="5" minRefreshableVersion="3" useAutoFormatting="1" itemPrintTitles="1" createdVersion="4" indent="0" outline="1" outlineData="1" multipleFieldFilters="0" rowHeaderCaption="Costs">
  <location ref="A22:B25" firstHeaderRow="1" firstDataRow="3" firstDataCol="1" rowPageCount="1" colPageCount="1"/>
  <pivotFields count="7">
    <pivotField showAll="0" defaultSubtotal="0"/>
    <pivotField showAll="0" defaultSubtotal="0"/>
    <pivotField showAll="0" defaultSubtotal="0"/>
    <pivotField axis="axisCol" showAll="0" defaultSubtotal="0">
      <items count="3">
        <item x="0"/>
        <item x="1"/>
        <item x="2"/>
      </items>
    </pivotField>
    <pivotField axis="axisRow" showAll="0">
      <items count="30">
        <item x="4"/>
        <item x="5"/>
        <item x="2"/>
        <item x="7"/>
        <item x="13"/>
        <item x="17"/>
        <item x="18"/>
        <item x="11"/>
        <item x="27"/>
        <item x="23"/>
        <item x="19"/>
        <item x="6"/>
        <item x="8"/>
        <item x="3"/>
        <item x="1"/>
        <item x="0"/>
        <item x="9"/>
        <item x="10"/>
        <item x="15"/>
        <item x="21"/>
        <item x="14"/>
        <item x="12"/>
        <item x="24"/>
        <item x="26"/>
        <item x="25"/>
        <item x="16"/>
        <item x="20"/>
        <item x="28"/>
        <item x="22"/>
        <item t="default"/>
      </items>
    </pivotField>
    <pivotField axis="axisPage" dataField="1" multipleItemSelectionAllowed="1" showAll="0" defaultSubtotal="0">
      <items count="1669">
        <item m="1" x="1646"/>
        <item m="1" x="934"/>
        <item m="1" x="1450"/>
        <item m="1" x="1396"/>
        <item m="1" x="244"/>
        <item m="1" x="748"/>
        <item m="1" x="875"/>
        <item m="1" x="337"/>
        <item m="1" x="37"/>
        <item m="1" x="216"/>
        <item m="1" x="320"/>
        <item m="1" x="1275"/>
        <item m="1" x="732"/>
        <item m="1" x="485"/>
        <item m="1" x="569"/>
        <item m="1" x="74"/>
        <item m="1" x="314"/>
        <item m="1" x="705"/>
        <item m="1" x="619"/>
        <item m="1" x="867"/>
        <item m="1" x="1382"/>
        <item m="1" x="593"/>
        <item m="1" x="614"/>
        <item m="1" x="1503"/>
        <item m="1" x="148"/>
        <item m="1" x="88"/>
        <item m="1" x="1638"/>
        <item m="1" x="828"/>
        <item m="1" x="608"/>
        <item m="1" x="228"/>
        <item m="1" x="759"/>
        <item m="1" x="637"/>
        <item m="1" x="1562"/>
        <item m="1" x="283"/>
        <item m="1" x="680"/>
        <item m="1" x="989"/>
        <item m="1" x="837"/>
        <item m="1" x="62"/>
        <item m="1" x="40"/>
        <item m="1" x="1022"/>
        <item m="1" x="954"/>
        <item m="1" x="1429"/>
        <item m="1" x="997"/>
        <item m="1" x="588"/>
        <item m="1" x="1520"/>
        <item m="1" x="201"/>
        <item m="1" x="769"/>
        <item m="1" x="598"/>
        <item m="1" x="1417"/>
        <item m="1" x="1437"/>
        <item m="1" x="440"/>
        <item m="1" x="1626"/>
        <item m="1" x="1451"/>
        <item m="1" x="1219"/>
        <item m="1" x="477"/>
        <item m="1" x="119"/>
        <item m="1" x="359"/>
        <item m="1" x="290"/>
        <item m="1" x="453"/>
        <item m="1" x="1462"/>
        <item m="1" x="217"/>
        <item m="1" x="147"/>
        <item m="1" x="1053"/>
        <item m="1" x="381"/>
        <item m="1" x="267"/>
        <item m="1" x="308"/>
        <item m="1" x="996"/>
        <item m="1" x="339"/>
        <item m="1" x="1463"/>
        <item m="1" x="107"/>
        <item m="1" x="1650"/>
        <item m="1" x="1410"/>
        <item m="1" x="1221"/>
        <item m="1" x="1499"/>
        <item m="1" x="1590"/>
        <item m="1" x="41"/>
        <item m="1" x="400"/>
        <item m="1" x="682"/>
        <item m="1" x="28"/>
        <item m="1" x="1553"/>
        <item m="1" x="551"/>
        <item m="1" x="1016"/>
        <item m="1" x="1631"/>
        <item m="1" x="775"/>
        <item m="1" x="821"/>
        <item m="1" x="833"/>
        <item m="1" x="1059"/>
        <item m="1" x="638"/>
        <item m="1" x="676"/>
        <item m="1" x="1599"/>
        <item m="1" x="579"/>
        <item m="1" x="1035"/>
        <item m="1" x="586"/>
        <item m="1" x="788"/>
        <item m="1" x="1149"/>
        <item m="1" x="293"/>
        <item m="1" x="692"/>
        <item m="1" x="1433"/>
        <item m="1" x="199"/>
        <item m="1" x="1444"/>
        <item m="1" x="1404"/>
        <item m="1" x="1353"/>
        <item m="1" x="930"/>
        <item m="1" x="911"/>
        <item m="1" x="744"/>
        <item m="1" x="751"/>
        <item m="1" x="97"/>
        <item m="1" x="446"/>
        <item m="1" x="1411"/>
        <item m="1" x="1539"/>
        <item m="1" x="70"/>
        <item m="1" x="427"/>
        <item m="1" x="826"/>
        <item m="1" x="674"/>
        <item m="1" x="1286"/>
        <item m="1" x="129"/>
        <item h="1" x="0"/>
        <item h="1" x="1"/>
        <item h="1" m="1" x="143"/>
        <item m="1" x="1384"/>
        <item m="1" x="200"/>
        <item m="1" x="1607"/>
        <item m="1" x="813"/>
        <item m="1" x="328"/>
        <item m="1" x="1230"/>
        <item m="1" x="1327"/>
        <item m="1" x="1569"/>
        <item m="1" x="493"/>
        <item m="1" x="582"/>
        <item m="1" x="282"/>
        <item m="1" x="514"/>
        <item m="1" x="1375"/>
        <item m="1" x="755"/>
        <item m="1" x="555"/>
        <item m="1" x="565"/>
        <item m="1" x="948"/>
        <item m="1" x="303"/>
        <item m="1" x="1096"/>
        <item m="1" x="289"/>
        <item m="1" x="349"/>
        <item m="1" x="879"/>
        <item m="1" x="687"/>
        <item m="1" x="581"/>
        <item m="1" x="1213"/>
        <item m="1" x="1486"/>
        <item m="1" x="1533"/>
        <item m="1" x="803"/>
        <item m="1" x="164"/>
        <item m="1" x="278"/>
        <item m="1" x="1103"/>
        <item m="1" x="1117"/>
        <item m="1" x="1078"/>
        <item m="1" x="1372"/>
        <item m="1" x="1357"/>
        <item m="1" x="52"/>
        <item m="1" x="538"/>
        <item m="1" x="494"/>
        <item m="1" x="874"/>
        <item m="1" x="1192"/>
        <item m="1" x="178"/>
        <item m="1" x="180"/>
        <item m="1" x="543"/>
        <item m="1" x="883"/>
        <item m="1" x="566"/>
        <item m="1" x="326"/>
        <item m="1" x="645"/>
        <item m="1" x="855"/>
        <item m="1" x="1400"/>
        <item m="1" x="636"/>
        <item m="1" x="809"/>
        <item m="1" x="668"/>
        <item m="1" x="142"/>
        <item m="1" x="1620"/>
        <item m="1" x="1089"/>
        <item m="1" x="777"/>
        <item m="1" x="353"/>
        <item m="1" x="1152"/>
        <item m="1" x="125"/>
        <item m="1" x="1019"/>
        <item m="1" x="1069"/>
        <item m="1" x="1527"/>
        <item m="1" x="671"/>
        <item m="1" x="1268"/>
        <item m="1" x="1574"/>
        <item m="1" x="272"/>
        <item m="1" x="932"/>
        <item m="1" x="1536"/>
        <item m="1" x="741"/>
        <item m="1" x="1493"/>
        <item m="1" x="961"/>
        <item m="1" x="1148"/>
        <item m="1" x="196"/>
        <item m="1" x="1567"/>
        <item m="1" x="1557"/>
        <item m="1" x="1109"/>
        <item m="1" x="132"/>
        <item m="1" x="102"/>
        <item m="1" x="481"/>
        <item m="1" x="1435"/>
        <item m="1" x="235"/>
        <item m="1" x="1416"/>
        <item m="1" x="202"/>
        <item m="1" x="341"/>
        <item m="1" x="1294"/>
        <item m="1" x="280"/>
        <item m="1" x="1387"/>
        <item m="1" x="1067"/>
        <item m="1" x="1055"/>
        <item m="1" x="423"/>
        <item m="1" x="1489"/>
        <item m="1" x="589"/>
        <item m="1" x="503"/>
        <item m="1" x="577"/>
        <item m="1" x="982"/>
        <item m="1" x="1262"/>
        <item m="1" x="1260"/>
        <item m="1" x="447"/>
        <item m="1" x="627"/>
        <item m="1" x="920"/>
        <item m="1" x="114"/>
        <item m="1" x="1380"/>
        <item m="1" x="585"/>
        <item m="1" x="419"/>
        <item m="1" x="760"/>
        <item m="1" x="1265"/>
        <item m="1" x="677"/>
        <item m="1" x="972"/>
        <item m="1" x="1310"/>
        <item m="1" x="224"/>
        <item m="1" x="1392"/>
        <item m="1" x="707"/>
        <item m="1" x="163"/>
        <item m="1" x="340"/>
        <item m="1" x="675"/>
        <item m="1" x="926"/>
        <item m="1" x="165"/>
        <item m="1" x="672"/>
        <item m="1" x="1383"/>
        <item m="1" x="294"/>
        <item m="1" x="241"/>
        <item m="1" x="367"/>
        <item m="1" x="615"/>
        <item m="1" x="83"/>
        <item m="1" x="1457"/>
        <item m="1" x="630"/>
        <item m="1" x="1642"/>
        <item m="1" x="880"/>
        <item m="1" x="546"/>
        <item m="1" x="1002"/>
        <item m="1" x="1131"/>
        <item m="1" x="1511"/>
        <item m="1" x="1506"/>
        <item m="1" x="1619"/>
        <item m="1" x="56"/>
        <item m="1" x="104"/>
        <item m="1" x="1659"/>
        <item m="1" x="1475"/>
        <item m="1" x="181"/>
        <item m="1" x="467"/>
        <item m="1" x="322"/>
        <item m="1" x="548"/>
        <item m="1" x="1046"/>
        <item m="1" x="1098"/>
        <item m="1" x="53"/>
        <item m="1" x="1043"/>
        <item m="1" x="1591"/>
        <item m="1" x="1434"/>
        <item m="1" x="742"/>
        <item m="1" x="123"/>
        <item m="1" x="5"/>
        <item m="1" x="808"/>
        <item m="1" x="1074"/>
        <item m="1" x="1325"/>
        <item m="1" x="1040"/>
        <item m="1" x="629"/>
        <item m="1" x="553"/>
        <item m="1" x="576"/>
        <item m="1" x="1313"/>
        <item m="1" x="418"/>
        <item m="1" x="479"/>
        <item m="1" x="1122"/>
        <item m="1" x="78"/>
        <item m="1" x="98"/>
        <item m="1" x="545"/>
        <item m="1" x="860"/>
        <item m="1" x="1381"/>
        <item m="1" x="1352"/>
        <item m="1" x="708"/>
        <item m="1" x="45"/>
        <item m="1" x="463"/>
        <item m="1" x="1395"/>
        <item m="1" x="1656"/>
        <item m="1" x="1501"/>
        <item m="1" x="773"/>
        <item m="1" x="1644"/>
        <item m="1" x="1442"/>
        <item m="1" x="1252"/>
        <item m="1" x="564"/>
        <item m="1" x="513"/>
        <item m="1" x="1643"/>
        <item m="1" x="942"/>
        <item m="1" x="1097"/>
        <item m="1" x="1008"/>
        <item m="1" x="351"/>
        <item m="1" x="1379"/>
        <item m="1" x="1195"/>
        <item m="1" x="1054"/>
        <item m="1" x="511"/>
        <item m="1" x="115"/>
        <item m="1" x="1060"/>
        <item m="1" x="1455"/>
        <item m="1" x="1010"/>
        <item m="1" x="335"/>
        <item m="1" x="1608"/>
        <item m="1" x="947"/>
        <item m="1" x="664"/>
        <item m="1" x="1093"/>
        <item m="1" x="1361"/>
        <item m="1" x="784"/>
        <item m="1" x="186"/>
        <item m="1" x="1232"/>
        <item m="1" x="42"/>
        <item m="1" x="466"/>
        <item m="1" x="23"/>
        <item m="1" x="232"/>
        <item m="1" x="1513"/>
        <item m="1" x="554"/>
        <item m="1" x="715"/>
        <item m="1" x="923"/>
        <item m="1" x="1516"/>
        <item m="1" x="590"/>
        <item m="1" x="1323"/>
        <item m="1" x="1209"/>
        <item m="1" x="1025"/>
        <item m="1" x="519"/>
        <item m="1" x="871"/>
        <item m="1" x="845"/>
        <item m="1" x="856"/>
        <item m="1" x="1276"/>
        <item m="1" x="100"/>
        <item m="1" x="1592"/>
        <item m="1" x="15"/>
        <item m="1" x="1281"/>
        <item m="1" x="709"/>
        <item m="1" x="857"/>
        <item m="1" x="376"/>
        <item m="1" x="1582"/>
        <item m="1" x="540"/>
        <item m="1" x="1184"/>
        <item m="1" x="105"/>
        <item m="1" x="1087"/>
        <item m="1" x="443"/>
        <item m="1" x="1321"/>
        <item m="1" x="355"/>
        <item m="1" x="622"/>
        <item m="1" x="1124"/>
        <item m="1" x="392"/>
        <item m="1" x="634"/>
        <item m="1" x="754"/>
        <item m="1" x="365"/>
        <item m="1" x="1492"/>
        <item m="1" x="193"/>
        <item m="1" x="398"/>
        <item m="1" x="64"/>
        <item m="1" x="975"/>
        <item m="1" x="935"/>
        <item m="1" x="1068"/>
        <item m="1" x="842"/>
        <item m="1" x="208"/>
        <item m="1" x="782"/>
        <item m="1" x="1373"/>
        <item m="1" x="209"/>
        <item m="1" x="1534"/>
        <item m="1" x="1647"/>
        <item m="1" x="1471"/>
        <item m="1" x="184"/>
        <item m="1" x="1208"/>
        <item m="1" x="204"/>
        <item m="1" x="536"/>
        <item m="1" x="177"/>
        <item m="1" x="133"/>
        <item m="1" x="1172"/>
        <item m="1" x="226"/>
        <item m="1" x="474"/>
        <item m="1" x="437"/>
        <item m="1" x="1104"/>
        <item m="1" x="319"/>
        <item m="1" x="623"/>
        <item m="1" x="1203"/>
        <item m="1" x="945"/>
        <item m="1" x="1224"/>
        <item m="1" x="1585"/>
        <item m="1" x="1141"/>
        <item m="1" x="81"/>
        <item m="1" x="159"/>
        <item m="1" x="12"/>
        <item m="1" x="1622"/>
        <item m="1" x="1563"/>
        <item m="1" x="383"/>
        <item m="1" x="449"/>
        <item m="1" x="1604"/>
        <item m="1" x="433"/>
        <item m="1" x="190"/>
        <item m="1" x="1125"/>
        <item m="1" x="324"/>
        <item m="1" x="1036"/>
        <item m="1" x="504"/>
        <item m="1" x="943"/>
        <item m="1" x="1615"/>
        <item m="1" x="596"/>
        <item m="1" x="1102"/>
        <item m="1" x="1612"/>
        <item m="1" x="1655"/>
        <item m="1" x="157"/>
        <item m="1" x="155"/>
        <item m="1" x="987"/>
        <item m="1" x="221"/>
        <item m="1" x="299"/>
        <item m="1" x="36"/>
        <item m="1" x="1244"/>
        <item m="1" x="1362"/>
        <item m="1" x="921"/>
        <item m="1" x="1487"/>
        <item m="1" x="38"/>
        <item m="1" x="300"/>
        <item m="1" x="835"/>
        <item m="1" x="822"/>
        <item m="1" x="450"/>
        <item m="1" x="72"/>
        <item m="1" x="1011"/>
        <item m="1" x="1261"/>
        <item m="1" x="685"/>
        <item m="1" x="1479"/>
        <item m="1" x="611"/>
        <item m="1" x="222"/>
        <item m="1" x="1073"/>
        <item m="1" x="138"/>
        <item m="1" x="246"/>
        <item m="1" x="291"/>
        <item m="1" x="1596"/>
        <item m="1" x="401"/>
        <item m="1" x="1239"/>
        <item m="1" x="1101"/>
        <item m="1" x="725"/>
        <item m="1" x="1464"/>
        <item m="1" x="49"/>
        <item m="1" x="649"/>
        <item m="1" x="988"/>
        <item m="1" x="1330"/>
        <item m="1" x="316"/>
        <item m="1" x="660"/>
        <item m="1" x="47"/>
        <item m="1" x="628"/>
        <item m="1" x="457"/>
        <item m="1" x="1359"/>
        <item m="1" x="1197"/>
        <item m="1" x="183"/>
        <item m="1" x="1196"/>
        <item m="1" x="429"/>
        <item m="1" x="1449"/>
        <item m="1" x="109"/>
        <item m="1" x="99"/>
        <item m="1" x="323"/>
        <item m="1" x="25"/>
        <item m="1" x="1517"/>
        <item m="1" x="366"/>
        <item m="1" x="281"/>
        <item m="1" x="96"/>
        <item m="1" x="1419"/>
        <item m="1" x="194"/>
        <item m="1" x="896"/>
        <item m="1" x="1422"/>
        <item m="1" x="9"/>
        <item m="1" x="592"/>
        <item m="1" x="746"/>
        <item m="1" x="976"/>
        <item m="1" x="192"/>
        <item m="1" x="702"/>
        <item m="1" x="1083"/>
        <item m="1" x="1143"/>
        <item m="1" x="1153"/>
        <item m="1" x="257"/>
        <item m="1" x="284"/>
        <item m="1" x="347"/>
        <item m="1" x="1473"/>
        <item m="1" x="357"/>
        <item m="1" x="1409"/>
        <item m="1" x="1218"/>
        <item m="1" x="844"/>
        <item m="1" x="620"/>
        <item m="1" x="831"/>
        <item m="1" x="255"/>
        <item m="1" x="776"/>
        <item m="1" x="662"/>
        <item m="1" x="1188"/>
        <item m="1" x="1454"/>
        <item m="1" x="663"/>
        <item m="1" x="1633"/>
        <item m="1" x="1438"/>
        <item m="1" x="599"/>
        <item m="1" x="63"/>
        <item m="1" x="898"/>
        <item m="1" x="214"/>
        <item m="1" x="117"/>
        <item m="1" x="714"/>
        <item m="1" x="120"/>
        <item m="1" x="562"/>
        <item m="1" x="918"/>
        <item m="1" x="654"/>
        <item m="1" x="1431"/>
        <item m="1" x="810"/>
        <item m="1" x="212"/>
        <item m="1" x="890"/>
        <item m="1" x="731"/>
        <item m="1" x="1081"/>
        <item m="1" x="95"/>
        <item m="1" x="140"/>
        <item m="1" x="1166"/>
        <item m="1" x="739"/>
        <item m="1" x="956"/>
        <item m="1" x="970"/>
        <item m="1" x="195"/>
        <item m="1" x="1151"/>
        <item m="1" x="1228"/>
        <item m="1" x="363"/>
        <item m="1" x="851"/>
        <item m="1" x="219"/>
        <item m="1" x="1649"/>
        <item m="1" x="1021"/>
        <item m="1" x="1170"/>
        <item m="1" x="1146"/>
        <item m="1" x="694"/>
        <item m="1" x="268"/>
        <item m="1" x="1630"/>
        <item m="1" x="847"/>
        <item m="1" x="35"/>
        <item m="1" x="333"/>
        <item m="1" x="317"/>
        <item m="1" x="661"/>
        <item m="1" x="1425"/>
        <item m="1" x="534"/>
        <item m="1" x="561"/>
        <item m="1" x="1494"/>
        <item m="1" x="336"/>
        <item m="1" x="1364"/>
        <item m="1" x="153"/>
        <item m="1" x="1159"/>
        <item m="1" x="410"/>
        <item m="1" x="843"/>
        <item m="1" x="1394"/>
        <item m="1" x="1521"/>
        <item m="1" x="836"/>
        <item m="1" x="1483"/>
        <item m="1" x="913"/>
        <item m="1" x="496"/>
        <item m="1" x="191"/>
        <item m="1" x="1610"/>
        <item m="1" x="350"/>
        <item m="1" x="642"/>
        <item m="1" x="925"/>
        <item m="1" x="965"/>
        <item m="1" x="1328"/>
        <item m="1" x="665"/>
        <item m="1" x="234"/>
        <item m="1" x="1297"/>
        <item m="1" x="827"/>
        <item m="1" x="1497"/>
        <item m="1" x="439"/>
        <item m="1" x="979"/>
        <item m="1" x="1413"/>
        <item m="1" x="103"/>
        <item m="1" x="670"/>
        <item m="1" x="1193"/>
        <item m="1" x="848"/>
        <item m="1" x="876"/>
        <item m="1" x="483"/>
        <item m="1" x="1558"/>
        <item m="1" x="137"/>
        <item m="1" x="1027"/>
        <item m="1" x="1447"/>
        <item m="1" x="618"/>
        <item m="1" x="302"/>
        <item m="1" x="315"/>
        <item m="1" x="1028"/>
        <item m="1" x="931"/>
        <item m="1" x="928"/>
        <item m="1" x="1049"/>
        <item m="1" x="1171"/>
        <item m="1" x="1480"/>
        <item m="1" x="261"/>
        <item m="1" x="288"/>
        <item m="1" x="1235"/>
        <item m="1" x="1206"/>
        <item m="1" x="1572"/>
        <item m="1" x="903"/>
        <item m="1" x="617"/>
        <item m="1" x="594"/>
        <item m="1" x="276"/>
        <item m="1" x="1173"/>
        <item m="1" x="424"/>
        <item m="1" x="1570"/>
        <item m="1" x="1315"/>
        <item m="1" x="295"/>
        <item m="1" x="395"/>
        <item m="1" x="1613"/>
        <item m="1" x="431"/>
        <item m="1" x="872"/>
        <item m="1" x="711"/>
        <item m="1" x="1094"/>
        <item m="1" x="712"/>
        <item m="1" x="1005"/>
        <item m="1" x="1259"/>
        <item m="1" x="1548"/>
        <item m="1" x="728"/>
        <item m="1" x="738"/>
        <item m="1" x="917"/>
        <item m="1" x="1456"/>
        <item m="1" x="799"/>
        <item m="1" x="57"/>
        <item m="1" x="1227"/>
        <item m="1" x="604"/>
        <item m="1" x="1561"/>
        <item m="1" x="126"/>
        <item m="1" x="111"/>
        <item m="1" x="1598"/>
        <item m="1" x="1427"/>
        <item m="1" x="952"/>
        <item m="1" x="953"/>
        <item m="1" x="1115"/>
        <item m="1" x="263"/>
        <item m="1" x="399"/>
        <item m="1" x="448"/>
        <item m="1" x="1541"/>
        <item m="1" x="1272"/>
        <item m="1" x="684"/>
        <item m="1" x="1440"/>
        <item m="1" x="679"/>
        <item m="1" x="1579"/>
        <item m="1" x="1594"/>
        <item m="1" x="690"/>
        <item m="1" x="537"/>
        <item m="1" x="390"/>
        <item m="1" x="297"/>
        <item m="1" x="1477"/>
        <item m="1" x="1250"/>
        <item m="1" x="919"/>
        <item m="1" x="834"/>
        <item m="1" x="50"/>
        <item m="1" x="1066"/>
        <item m="1" x="1226"/>
        <item m="1" x="338"/>
        <item m="1" x="391"/>
        <item m="1" x="1334"/>
        <item m="1" x="1071"/>
        <item m="1" x="296"/>
        <item m="1" x="498"/>
        <item m="1" x="1552"/>
        <item m="1" x="647"/>
        <item m="1" x="1476"/>
        <item m="1" x="734"/>
        <item m="1" x="348"/>
        <item m="1" x="27"/>
        <item m="1" x="1278"/>
        <item m="1" x="354"/>
        <item m="1" x="1255"/>
        <item m="1" x="1551"/>
        <item m="1" x="983"/>
        <item m="1" x="343"/>
        <item m="1" x="713"/>
        <item m="1" x="852"/>
        <item m="1" x="382"/>
        <item m="1" x="1398"/>
        <item m="1" x="1024"/>
        <item m="1" x="1231"/>
        <item m="1" x="786"/>
        <item m="1" x="39"/>
        <item m="1" x="67"/>
        <item m="1" x="131"/>
        <item m="1" x="528"/>
        <item m="1" x="1651"/>
        <item m="1" x="286"/>
        <item m="1" x="1129"/>
        <item m="1" x="321"/>
        <item m="1" x="1326"/>
        <item m="1" x="819"/>
        <item m="1" x="253"/>
        <item m="1" x="1175"/>
        <item m="1" x="93"/>
        <item m="1" x="1245"/>
        <item m="1" x="523"/>
        <item m="1" x="225"/>
        <item m="1" x="531"/>
        <item m="1" x="266"/>
        <item m="1" x="30"/>
        <item m="1" x="1032"/>
        <item m="1" x="1453"/>
        <item m="1" x="1222"/>
        <item m="1" x="301"/>
        <item m="1" x="77"/>
        <item m="1" x="160"/>
        <item m="1" x="24"/>
        <item m="1" x="521"/>
        <item m="1" x="491"/>
        <item m="1" x="1587"/>
        <item m="1" x="1340"/>
        <item m="1" x="499"/>
        <item m="1" x="1000"/>
        <item m="1" x="753"/>
        <item m="1" x="110"/>
        <item m="1" x="597"/>
        <item m="1" x="197"/>
        <item m="1" x="650"/>
        <item m="1" x="1629"/>
        <item m="1" x="1003"/>
        <item m="1" x="258"/>
        <item m="1" x="539"/>
        <item m="1" x="1211"/>
        <item m="1" x="914"/>
        <item m="1" x="488"/>
        <item m="1" x="171"/>
        <item m="1" x="1277"/>
        <item m="1" x="113"/>
        <item m="1" x="468"/>
        <item m="1" x="432"/>
        <item m="1" x="252"/>
        <item m="1" x="1371"/>
        <item m="1" x="364"/>
        <item m="1" x="1029"/>
        <item m="1" x="1640"/>
        <item m="1" x="1625"/>
        <item m="1" x="242"/>
        <item m="1" x="150"/>
        <item m="1" x="861"/>
        <item m="1" x="1274"/>
        <item m="1" x="609"/>
        <item m="1" x="127"/>
        <item m="1" x="621"/>
        <item m="1" x="189"/>
        <item m="1" x="1263"/>
        <item m="1" x="635"/>
        <item m="1" x="1207"/>
        <item m="1" x="1645"/>
        <item m="1" x="1072"/>
        <item m="1" x="430"/>
        <item m="1" x="1241"/>
        <item m="1" x="906"/>
        <item m="1" x="758"/>
        <item m="1" x="1048"/>
        <item m="1" x="527"/>
        <item m="1" x="1140"/>
        <item m="1" x="1031"/>
        <item m="1" x="1568"/>
        <item m="1" x="1099"/>
        <item m="1" x="726"/>
        <item m="1" x="1133"/>
        <item m="1" x="806"/>
        <item m="1" x="606"/>
        <item m="1" x="94"/>
        <item m="1" x="1264"/>
        <item m="1" x="907"/>
        <item m="1" x="532"/>
        <item m="1" x="405"/>
        <item m="1" x="292"/>
        <item m="1" x="471"/>
        <item m="1" x="422"/>
        <item m="1" x="1279"/>
        <item m="1" x="108"/>
        <item m="1" x="1439"/>
        <item m="1" x="386"/>
        <item m="1" x="955"/>
        <item m="1" x="1144"/>
        <item m="1" x="641"/>
        <item m="1" x="279"/>
        <item m="1" x="145"/>
        <item m="1" x="1127"/>
        <item m="1" x="789"/>
        <item m="1" x="1038"/>
        <item m="1" x="1500"/>
        <item m="1" x="646"/>
        <item m="1" x="1460"/>
        <item m="1" x="1580"/>
        <item m="1" x="578"/>
        <item m="1" x="704"/>
        <item m="1" x="306"/>
        <item m="1" x="151"/>
        <item m="1" x="762"/>
        <item m="1" x="574"/>
        <item m="1" x="887"/>
        <item m="1" x="1571"/>
        <item m="1" x="139"/>
        <item m="1" x="90"/>
        <item m="1" x="1546"/>
        <item m="1" x="1405"/>
        <item m="1" x="1295"/>
        <item m="1" x="58"/>
        <item m="1" x="915"/>
        <item m="1" x="48"/>
        <item m="1" x="764"/>
        <item m="1" x="865"/>
        <item m="1" x="840"/>
        <item m="1" x="544"/>
        <item m="1" x="1667"/>
        <item m="1" x="402"/>
        <item m="1" x="1635"/>
        <item m="1" x="747"/>
        <item m="1" x="1201"/>
        <item m="1" x="1084"/>
        <item m="1" x="185"/>
        <item m="1" x="86"/>
        <item m="1" x="458"/>
        <item m="1" x="587"/>
        <item m="1" x="1183"/>
        <item m="1" x="1090"/>
        <item m="1" x="1581"/>
        <item m="1" x="912"/>
        <item m="1" x="1525"/>
        <item m="1" x="1165"/>
        <item m="1" x="992"/>
        <item m="1" x="1339"/>
        <item m="1" x="640"/>
        <item m="1" x="814"/>
        <item m="1" x="929"/>
        <item m="1" x="1064"/>
        <item m="1" x="1058"/>
        <item m="1" x="1331"/>
        <item m="1" x="1105"/>
        <item m="1" x="334"/>
        <item m="1" x="231"/>
        <item m="1" x="600"/>
        <item m="1" x="815"/>
        <item m="1" x="438"/>
        <item m="1" x="1490"/>
        <item m="1" x="270"/>
        <item m="1" x="1329"/>
        <item m="1" x="868"/>
        <item m="1" x="696"/>
        <item m="1" x="1110"/>
        <item m="1" x="977"/>
        <item m="1" x="1319"/>
        <item m="1" x="558"/>
        <item m="1" x="1370"/>
        <item m="1" x="20"/>
        <item m="1" x="778"/>
        <item m="1" x="1589"/>
        <item m="1" x="1402"/>
        <item m="1" x="454"/>
        <item m="1" x="489"/>
        <item m="1" x="727"/>
        <item m="1" x="1284"/>
        <item m="1" x="135"/>
        <item m="1" x="572"/>
        <item m="1" x="601"/>
        <item m="1" x="1177"/>
        <item m="1" x="969"/>
        <item m="1" x="1164"/>
        <item m="1" x="175"/>
        <item m="1" x="1047"/>
        <item m="1" x="331"/>
        <item m="1" x="1267"/>
        <item m="1" x="475"/>
        <item m="1" x="1086"/>
        <item m="1" x="1611"/>
        <item m="1" x="456"/>
        <item m="1" x="1367"/>
        <item m="1" x="1575"/>
        <item m="1" x="1065"/>
        <item m="1" x="1555"/>
        <item m="1" x="720"/>
        <item m="1" x="407"/>
        <item m="1" x="1424"/>
        <item m="1" x="1045"/>
        <item m="1" x="1282"/>
        <item m="1" x="1564"/>
        <item m="1" x="1240"/>
        <item m="1" x="421"/>
        <item m="1" x="1249"/>
        <item m="1" x="1639"/>
        <item m="1" x="1082"/>
        <item m="1" x="1532"/>
        <item m="1" x="870"/>
        <item m="1" x="385"/>
        <item m="1" x="525"/>
        <item m="1" x="7"/>
        <item m="1" x="1280"/>
        <item m="1" x="1004"/>
        <item m="1" x="877"/>
        <item m="1" x="567"/>
        <item m="1" x="529"/>
        <item m="1" x="745"/>
        <item m="1" x="509"/>
        <item m="1" x="1237"/>
        <item m="1" x="1565"/>
        <item m="1" x="1618"/>
        <item m="1" x="1403"/>
        <item m="1" x="1169"/>
        <item m="1" x="1333"/>
        <item m="1" x="260"/>
        <item m="1" x="1179"/>
        <item m="1" x="869"/>
        <item m="1" x="118"/>
        <item m="1" x="901"/>
        <item m="1" x="1293"/>
        <item m="1" x="1448"/>
        <item m="1" x="1254"/>
        <item m="1" x="1128"/>
        <item m="1" x="403"/>
        <item m="1" x="309"/>
        <item m="1" x="1366"/>
        <item m="1" x="612"/>
        <item m="1" x="946"/>
        <item m="1" x="999"/>
        <item m="1" x="444"/>
        <item m="1" x="1624"/>
        <item m="1" x="1346"/>
        <item m="1" x="1459"/>
        <item m="1" x="761"/>
        <item m="1" x="802"/>
        <item m="1" x="944"/>
        <item m="1" x="858"/>
        <item m="1" x="1056"/>
        <item m="1" x="54"/>
        <item m="1" x="812"/>
        <item m="1" x="480"/>
        <item m="1" x="1432"/>
        <item m="1" x="243"/>
        <item m="1" x="1253"/>
        <item m="1" x="1498"/>
        <item m="1" x="624"/>
        <item m="1" x="968"/>
        <item m="1" x="639"/>
        <item m="1" x="389"/>
        <item m="1" x="616"/>
        <item m="1" x="894"/>
        <item m="1" x="1623"/>
        <item m="1" x="517"/>
        <item m="1" x="1242"/>
        <item m="1" x="902"/>
        <item m="1" x="866"/>
        <item m="1" x="59"/>
        <item m="1" x="1648"/>
        <item m="1" x="508"/>
        <item m="1" x="245"/>
        <item m="1" x="693"/>
        <item m="1" x="1112"/>
        <item m="1" x="32"/>
        <item m="1" x="344"/>
        <item m="1" x="1178"/>
        <item m="1" x="602"/>
        <item m="1" x="993"/>
        <item m="1" x="718"/>
        <item m="1" x="904"/>
        <item m="1" x="1012"/>
        <item m="1" x="1076"/>
        <item m="1" x="678"/>
        <item m="1" x="1550"/>
        <item m="1" x="412"/>
        <item m="1" x="723"/>
        <item m="1" x="218"/>
        <item m="1" x="959"/>
        <item m="1" x="1347"/>
        <item m="1" x="223"/>
        <item m="1" x="733"/>
        <item m="1" x="1586"/>
        <item m="1" x="1216"/>
        <item m="1" x="1001"/>
        <item m="1" x="940"/>
        <item m="1" x="1393"/>
        <item m="1" x="765"/>
        <item m="1" x="452"/>
        <item m="1" x="1421"/>
        <item m="1" x="1077"/>
        <item m="1" x="783"/>
        <item m="1" x="774"/>
        <item m="1" x="1006"/>
        <item m="1" x="1023"/>
        <item m="1" x="1344"/>
        <item m="1" x="2"/>
        <item m="1" x="796"/>
        <item m="1" x="655"/>
        <item m="1" x="626"/>
        <item m="1" x="1545"/>
        <item m="1" x="541"/>
        <item m="1" x="820"/>
        <item m="1" x="1544"/>
        <item m="1" x="807"/>
        <item m="1" x="781"/>
        <item m="1" x="556"/>
        <item m="1" x="408"/>
        <item m="1" x="1584"/>
        <item m="1" x="1217"/>
        <item m="1" x="583"/>
        <item m="1" x="990"/>
        <item m="1" x="1014"/>
        <item m="1" x="757"/>
        <item m="1" x="169"/>
        <item m="1" x="1041"/>
        <item m="1" x="863"/>
        <item m="1" x="269"/>
        <item m="1" x="895"/>
        <item m="1" x="854"/>
        <item m="1" x="1015"/>
        <item m="1" x="1508"/>
        <item m="1" x="472"/>
        <item m="1" x="31"/>
        <item m="1" x="1665"/>
        <item m="1" x="699"/>
        <item m="1" x="330"/>
        <item m="1" x="497"/>
        <item m="1" x="1136"/>
        <item m="1" x="6"/>
        <item m="1" x="265"/>
        <item m="1" x="1408"/>
        <item m="1" x="1621"/>
        <item m="1" x="560"/>
        <item m="1" x="1636"/>
        <item m="1" x="1458"/>
        <item m="1" x="779"/>
        <item m="1" x="1030"/>
        <item m="1" x="603"/>
        <item m="1" x="1158"/>
        <item m="1" x="247"/>
        <item m="1" x="1467"/>
        <item m="1" x="886"/>
        <item m="1" x="893"/>
        <item m="1" x="1358"/>
        <item m="1" x="1320"/>
        <item m="1" x="1573"/>
        <item m="1" x="607"/>
        <item m="1" x="371"/>
        <item m="1" x="1220"/>
        <item m="1" x="1530"/>
        <item m="1" x="1298"/>
        <item m="1" x="1044"/>
        <item m="1" x="1397"/>
        <item m="1" x="580"/>
        <item m="1" x="462"/>
        <item m="1" x="559"/>
        <item m="1" x="33"/>
        <item m="1" x="1017"/>
        <item m="1" x="1063"/>
        <item m="1" x="80"/>
        <item m="1" x="1519"/>
        <item m="1" x="958"/>
        <item m="1" x="1470"/>
        <item m="1" x="1365"/>
        <item m="1" x="1061"/>
        <item m="1" x="1386"/>
        <item m="1" x="506"/>
        <item m="1" x="361"/>
        <item m="1" x="1205"/>
        <item m="1" x="1406"/>
        <item m="1" x="1204"/>
        <item m="1" x="21"/>
        <item m="1" x="1664"/>
        <item m="1" x="1034"/>
        <item m="1" x="1609"/>
        <item m="1" x="1147"/>
        <item m="1" x="691"/>
        <item m="1" x="771"/>
        <item m="1" x="740"/>
        <item m="1" x="76"/>
        <item m="1" x="1156"/>
        <item m="1" x="1507"/>
        <item m="1" x="271"/>
        <item m="1" x="161"/>
        <item m="1" x="1139"/>
        <item m="1" x="533"/>
        <item m="1" x="1007"/>
        <item m="1" x="415"/>
        <item m="1" x="495"/>
        <item m="1" x="824"/>
        <item m="1" x="1445"/>
        <item m="1" x="1522"/>
        <item m="1" x="780"/>
        <item m="1" x="1472"/>
        <item m="1" x="832"/>
        <item m="1" x="176"/>
        <item m="1" x="1135"/>
        <item m="1" x="584"/>
        <item m="1" x="701"/>
        <item m="1" x="924"/>
        <item m="1" x="763"/>
        <item m="1" x="575"/>
        <item m="1" x="749"/>
        <item m="1" x="653"/>
        <item m="1" x="1528"/>
        <item m="1" x="1662"/>
        <item m="1" x="1247"/>
        <item m="1" x="1468"/>
        <item m="1" x="1307"/>
        <item m="1" x="1634"/>
        <item m="1" x="795"/>
        <item m="1" x="825"/>
        <item m="1" x="659"/>
        <item m="1" x="1132"/>
        <item m="1" x="552"/>
        <item m="1" x="1356"/>
        <item m="1" x="1198"/>
        <item m="1" x="1420"/>
        <item m="1" x="697"/>
        <item m="1" x="428"/>
        <item m="1" x="881"/>
        <item m="1" x="1013"/>
        <item m="1" x="101"/>
        <item m="1" x="397"/>
        <item m="1" x="1155"/>
        <item m="1" x="1181"/>
        <item m="1" x="1652"/>
        <item m="1" x="1658"/>
        <item m="1" x="974"/>
        <item m="1" x="461"/>
        <item m="1" x="436"/>
        <item m="1" x="312"/>
        <item m="1" x="182"/>
        <item m="1" x="85"/>
        <item m="1" x="724"/>
        <item m="1" x="325"/>
        <item m="1" x="311"/>
        <item m="1" x="1389"/>
        <item m="1" x="434"/>
        <item m="1" x="1336"/>
        <item m="1" x="29"/>
        <item m="1" x="44"/>
        <item m="1" x="625"/>
        <item m="1" x="939"/>
        <item m="1" x="595"/>
        <item m="1" x="1600"/>
        <item m="1" x="1234"/>
        <item m="1" x="730"/>
        <item m="1" x="1322"/>
        <item m="1" x="1225"/>
        <item m="1" x="91"/>
        <item m="1" x="910"/>
        <item m="1" x="166"/>
        <item m="1" x="1535"/>
        <item m="1" x="298"/>
        <item m="1" x="938"/>
        <item m="1" x="1116"/>
        <item m="1" x="1663"/>
        <item m="1" x="393"/>
        <item m="1" x="411"/>
        <item m="1" x="1202"/>
        <item m="1" x="172"/>
        <item m="1" x="1441"/>
        <item m="1" x="17"/>
        <item m="1" x="173"/>
        <item m="1" x="277"/>
        <item m="1" x="736"/>
        <item m="1" x="1300"/>
        <item m="1" x="962"/>
        <item m="1" x="1324"/>
        <item m="1" x="211"/>
        <item m="1" x="1446"/>
        <item m="1" x="188"/>
        <item m="1" x="384"/>
        <item m="1" x="794"/>
        <item m="1" x="254"/>
        <item m="1" x="859"/>
        <item m="1" x="43"/>
        <item m="1" x="248"/>
        <item m="1" x="1287"/>
        <item m="1" x="1111"/>
        <item m="1" x="1162"/>
        <item m="1" x="396"/>
        <item m="1" x="1668"/>
        <item m="1" x="1189"/>
        <item m="1" x="75"/>
        <item m="1" x="667"/>
        <item m="1" x="11"/>
        <item m="1" x="1138"/>
        <item m="1" x="960"/>
        <item m="1" x="573"/>
        <item m="1" x="1355"/>
        <item m="1" x="1423"/>
        <item m="1" x="60"/>
        <item m="1" x="369"/>
        <item m="1" x="937"/>
        <item m="1" x="1414"/>
        <item m="1" x="1537"/>
        <item m="1" x="375"/>
        <item m="1" x="884"/>
        <item m="1" x="1154"/>
        <item m="1" x="1540"/>
        <item m="1" x="922"/>
        <item m="1" x="251"/>
        <item m="1" x="756"/>
        <item m="1" x="130"/>
        <item m="1" x="688"/>
        <item m="1" x="346"/>
        <item m="1" x="1119"/>
        <item m="1" x="1488"/>
        <item m="1" x="1248"/>
        <item m="1" x="1601"/>
        <item m="1" x="352"/>
        <item m="1" x="168"/>
        <item m="1" x="1290"/>
        <item m="1" x="1009"/>
        <item m="1" x="1062"/>
        <item m="1" x="1351"/>
        <item m="1" x="882"/>
        <item m="1" x="669"/>
        <item m="1" x="1113"/>
        <item m="1" x="681"/>
        <item m="1" x="1363"/>
        <item m="1" x="1518"/>
        <item m="1" x="772"/>
        <item m="1" x="116"/>
        <item m="1" x="1075"/>
        <item m="1" x="356"/>
        <item m="1" x="1167"/>
        <item m="1" x="1378"/>
        <item m="1" x="455"/>
        <item m="1" x="1311"/>
        <item m="1" x="1399"/>
        <item m="1" x="797"/>
        <item m="1" x="1018"/>
        <item m="1" x="862"/>
        <item m="1" x="791"/>
        <item m="1" x="750"/>
        <item m="1" x="84"/>
        <item m="1" x="530"/>
        <item m="1" x="275"/>
        <item m="1" x="735"/>
        <item m="1" x="484"/>
        <item m="1" x="1345"/>
        <item m="1" x="1504"/>
        <item m="1" x="1335"/>
        <item m="1" x="1661"/>
        <item m="1" x="73"/>
        <item m="1" x="469"/>
        <item m="1" x="850"/>
        <item m="1" x="1301"/>
        <item m="1" x="1317"/>
        <item m="1" x="706"/>
        <item m="1" x="1168"/>
        <item m="1" x="507"/>
        <item m="1" x="1603"/>
        <item m="1" x="179"/>
        <item m="1" x="1142"/>
        <item m="1" x="1118"/>
        <item m="1" x="873"/>
        <item m="1" x="1289"/>
        <item m="1" x="1233"/>
        <item m="1" x="1484"/>
        <item m="1" x="174"/>
        <item m="1" x="460"/>
        <item m="1" x="971"/>
        <item m="1" x="1515"/>
        <item m="1" x="1478"/>
        <item m="1" x="141"/>
        <item m="1" x="1070"/>
        <item m="1" x="1243"/>
        <item m="1" x="358"/>
        <item m="1" x="792"/>
        <item m="1" x="770"/>
        <item m="1" x="68"/>
        <item m="1" x="1605"/>
        <item m="1" x="236"/>
        <item m="1" x="1238"/>
        <item m="1" x="1266"/>
        <item m="1" x="1114"/>
        <item m="1" x="1401"/>
        <item m="1" x="380"/>
        <item m="1" x="1180"/>
        <item m="1" x="1256"/>
        <item m="1" x="717"/>
        <item m="1" x="549"/>
        <item m="1" x="1415"/>
        <item m="1" x="1080"/>
        <item m="1" x="465"/>
        <item m="1" x="426"/>
        <item m="1" x="1376"/>
        <item m="1" x="1377"/>
        <item m="1" x="152"/>
        <item m="1" x="1145"/>
        <item m="1" x="1037"/>
        <item m="1" x="1354"/>
        <item m="1" x="1374"/>
        <item m="1" x="823"/>
        <item m="1" x="435"/>
        <item m="1" x="891"/>
        <item m="1" x="1616"/>
        <item m="1" x="1578"/>
        <item m="1" x="963"/>
        <item m="1" x="1542"/>
        <item m="1" x="368"/>
        <item m="1" x="1465"/>
        <item m="1" x="550"/>
        <item m="1" x="973"/>
        <item m="1" x="570"/>
        <item m="1" x="156"/>
        <item m="1" x="978"/>
        <item m="1" x="473"/>
        <item m="1" x="563"/>
        <item m="1" x="729"/>
        <item m="1" x="737"/>
        <item m="1" x="128"/>
        <item m="1" x="816"/>
        <item m="1" x="441"/>
        <item m="1" x="237"/>
        <item m="1" x="332"/>
        <item m="1" x="170"/>
        <item m="1" x="1614"/>
        <item m="1" x="379"/>
        <item m="1" x="233"/>
        <item m="1" x="414"/>
        <item m="1" x="1595"/>
        <item m="1" x="673"/>
        <item m="1" x="274"/>
        <item m="1" x="1052"/>
        <item m="1" x="1296"/>
        <item m="1" x="1628"/>
        <item m="1" x="345"/>
        <item m="1" x="238"/>
        <item m="1" x="1547"/>
        <item m="1" x="134"/>
        <item m="1" x="1529"/>
        <item m="1" x="632"/>
        <item m="1" x="1554"/>
        <item m="1" x="768"/>
        <item m="1" x="1314"/>
        <item m="1" x="1350"/>
        <item m="1" x="1391"/>
        <item m="1" x="1160"/>
        <item m="1" x="1302"/>
        <item m="1" x="1182"/>
        <item m="1" x="1223"/>
        <item m="1" x="516"/>
        <item m="1" x="61"/>
        <item m="1" x="167"/>
        <item m="1" x="839"/>
        <item m="1" x="698"/>
        <item m="1" x="198"/>
        <item m="1" x="1349"/>
        <item m="1" x="1602"/>
        <item m="1" x="1283"/>
        <item m="1" x="716"/>
        <item m="1" x="1660"/>
        <item m="1" x="329"/>
        <item m="1" x="829"/>
        <item m="1" x="205"/>
        <item m="1" x="1588"/>
        <item m="1" x="752"/>
        <item m="1" x="154"/>
        <item m="1" x="374"/>
        <item m="1" x="10"/>
        <item m="1" x="1134"/>
        <item m="1" x="34"/>
        <item m="1" x="721"/>
        <item m="1" x="206"/>
        <item m="1" x="1461"/>
        <item m="1" x="19"/>
        <item m="1" x="1566"/>
        <item m="1" x="885"/>
        <item m="1" x="899"/>
        <item m="1" x="991"/>
        <item m="1" x="941"/>
        <item m="1" x="1088"/>
        <item m="1" x="1496"/>
        <item m="1" x="766"/>
        <item m="1" x="470"/>
        <item m="1" x="805"/>
        <item m="1" x="1543"/>
        <item m="1" x="994"/>
        <item m="1" x="686"/>
        <item m="1" x="144"/>
        <item m="1" x="1123"/>
        <item m="1" x="388"/>
        <item m="1" x="22"/>
        <item m="1" x="124"/>
        <item m="1" x="250"/>
        <item m="1" x="1430"/>
        <item m="1" x="1085"/>
        <item m="1" x="666"/>
        <item m="1" x="1176"/>
        <item m="1" x="362"/>
        <item m="1" x="526"/>
        <item m="1" x="1157"/>
        <item m="1" x="981"/>
        <item m="1" x="1214"/>
        <item m="1" x="656"/>
        <item m="1" x="897"/>
        <item m="1" x="950"/>
        <item m="1" x="524"/>
        <item m="1" x="69"/>
        <item m="1" x="18"/>
        <item m="1" x="998"/>
        <item m="1" x="557"/>
        <item m="1" x="633"/>
        <item m="1" x="900"/>
        <item m="1" x="305"/>
        <item m="1" x="413"/>
        <item m="1" x="121"/>
        <item m="1" x="1130"/>
        <item m="1" x="66"/>
        <item m="1" x="262"/>
        <item m="1" x="16"/>
        <item m="1" x="360"/>
        <item m="1" x="957"/>
        <item m="1" x="908"/>
        <item m="1" x="1042"/>
        <item m="1" x="220"/>
        <item m="1" x="1514"/>
        <item m="1" x="106"/>
        <item m="1" x="909"/>
        <item m="1" x="1617"/>
        <item m="1" x="512"/>
        <item m="1" x="967"/>
        <item m="1" x="122"/>
        <item m="1" x="1057"/>
        <item m="1" x="1466"/>
        <item m="1" x="1185"/>
        <item m="1" x="51"/>
        <item m="1" x="425"/>
        <item m="1" x="1577"/>
        <item m="1" x="1318"/>
        <item m="1" x="136"/>
        <item m="1" x="3"/>
        <item m="1" x="1161"/>
        <item m="1" x="644"/>
        <item m="1" x="372"/>
        <item m="1" x="409"/>
        <item m="1" x="1637"/>
        <item m="1" x="785"/>
        <item m="1" x="1576"/>
        <item m="1" x="811"/>
        <item m="1" x="892"/>
        <item m="1" x="1412"/>
        <item m="1" x="1026"/>
        <item m="1" x="695"/>
        <item m="1" x="949"/>
        <item m="1" x="287"/>
        <item m="1" x="658"/>
        <item m="1" x="207"/>
        <item m="1" x="800"/>
        <item m="1" x="610"/>
        <item m="1" x="966"/>
        <item m="1" x="995"/>
        <item m="1" x="162"/>
        <item m="1" x="703"/>
        <item m="1" x="1106"/>
        <item m="1" x="518"/>
        <item m="1" x="1549"/>
        <item m="1" x="1342"/>
        <item m="1" x="13"/>
        <item m="1" x="1474"/>
        <item m="1" x="1303"/>
        <item m="1" x="801"/>
        <item m="1" x="1121"/>
        <item m="1" x="4"/>
        <item m="1" x="1332"/>
        <item m="1" x="1360"/>
        <item m="1" x="404"/>
        <item m="1" x="1285"/>
        <item m="1" x="1292"/>
        <item m="1" x="1526"/>
        <item m="1" x="838"/>
        <item m="1" x="1288"/>
        <item m="1" x="1505"/>
        <item m="1" x="722"/>
        <item m="1" x="1509"/>
        <item m="1" x="82"/>
        <item m="1" x="787"/>
        <item m="1" x="239"/>
        <item m="1" x="1443"/>
        <item m="1" x="146"/>
        <item m="1" x="487"/>
        <item m="1" x="631"/>
        <item m="1" x="215"/>
        <item m="1" x="1337"/>
        <item m="1" x="476"/>
        <item m="1" x="1559"/>
        <item m="1" x="1510"/>
        <item m="1" x="793"/>
        <item m="1" x="79"/>
        <item m="1" x="1186"/>
        <item m="1" x="846"/>
        <item m="1" x="1308"/>
        <item m="1" x="240"/>
        <item m="1" x="327"/>
        <item m="1" x="933"/>
        <item m="1" x="1426"/>
        <item m="1" x="1020"/>
        <item m="1" x="492"/>
        <item m="1" x="112"/>
        <item m="1" x="1199"/>
        <item m="1" x="1039"/>
        <item m="1" x="1485"/>
        <item m="1" x="230"/>
        <item m="1" x="71"/>
        <item m="1" x="304"/>
        <item m="1" x="1388"/>
        <item m="1" x="591"/>
        <item m="1" x="1299"/>
        <item m="1" x="377"/>
        <item m="1" x="417"/>
        <item m="1" x="1257"/>
        <item m="1" x="683"/>
        <item m="1" x="927"/>
        <item m="1" x="1606"/>
        <item m="1" x="515"/>
        <item m="1" x="1150"/>
        <item m="1" x="613"/>
        <item m="1" x="651"/>
        <item m="1" x="373"/>
        <item m="1" x="1269"/>
        <item m="1" x="1210"/>
        <item m="1" x="1556"/>
        <item m="1" x="370"/>
        <item m="1" x="916"/>
        <item m="1" x="486"/>
        <item m="1" x="1050"/>
        <item m="1" x="501"/>
        <item m="1" x="571"/>
        <item m="1" x="259"/>
        <item m="1" x="378"/>
        <item m="1" x="817"/>
        <item m="1" x="798"/>
        <item m="1" x="1273"/>
        <item m="1" x="719"/>
        <item m="1" x="657"/>
        <item m="1" x="1187"/>
        <item m="1" x="464"/>
        <item m="1" x="1309"/>
        <item m="1" x="1212"/>
        <item m="1" x="1390"/>
        <item m="1" x="256"/>
        <item m="1" x="700"/>
        <item m="1" x="1163"/>
        <item m="1" x="510"/>
        <item m="1" x="227"/>
        <item m="1" x="14"/>
        <item m="1" x="648"/>
        <item m="1" x="1306"/>
        <item m="1" x="500"/>
        <item m="1" x="1051"/>
        <item m="1" x="1482"/>
        <item m="1" x="535"/>
        <item m="1" x="710"/>
        <item m="1" x="985"/>
        <item m="1" x="1538"/>
        <item m="1" x="864"/>
        <item m="1" x="878"/>
        <item m="1" x="26"/>
        <item m="1" x="55"/>
        <item m="1" x="849"/>
        <item m="1" x="1091"/>
        <item m="1" x="1343"/>
        <item m="1" x="459"/>
        <item m="1" x="643"/>
        <item m="1" x="1491"/>
        <item m="1" x="1258"/>
        <item m="1" x="1270"/>
        <item m="1" x="1079"/>
        <item m="1" x="936"/>
        <item m="1" x="1531"/>
        <item m="1" x="547"/>
        <item m="1" x="1100"/>
        <item m="1" x="406"/>
        <item m="1" x="187"/>
        <item m="1" x="264"/>
        <item m="1" x="1481"/>
        <item m="1" x="149"/>
        <item m="1" x="1348"/>
        <item m="1" x="841"/>
        <item m="1" x="1418"/>
        <item m="1" x="416"/>
        <item m="1" x="46"/>
        <item m="1" x="1305"/>
        <item m="1" x="490"/>
        <item m="1" x="210"/>
        <item m="1" x="1092"/>
        <item m="1" x="482"/>
        <item m="1" x="984"/>
        <item m="1" x="505"/>
        <item m="1" x="203"/>
        <item m="1" x="1560"/>
        <item m="1" x="951"/>
        <item m="1" x="1653"/>
        <item m="1" x="1108"/>
        <item m="1" x="307"/>
        <item m="1" x="1137"/>
        <item m="1" x="1316"/>
        <item m="1" x="445"/>
        <item m="1" x="1523"/>
        <item m="1" x="229"/>
        <item m="1" x="92"/>
        <item m="1" x="1251"/>
        <item m="1" x="888"/>
        <item m="1" x="1657"/>
        <item m="1" x="605"/>
        <item m="1" x="1666"/>
        <item m="1" x="1524"/>
        <item m="1" x="394"/>
        <item m="1" x="1312"/>
        <item m="1" x="89"/>
        <item m="1" x="1641"/>
        <item m="1" x="1304"/>
        <item m="1" x="249"/>
        <item m="1" x="65"/>
        <item m="1" x="387"/>
        <item m="1" x="318"/>
        <item m="1" x="1229"/>
        <item m="1" x="790"/>
        <item m="1" x="986"/>
        <item m="1" x="542"/>
        <item m="1" x="689"/>
        <item m="1" x="1190"/>
        <item m="1" x="1593"/>
        <item m="1" x="1095"/>
        <item m="1" x="1191"/>
        <item m="1" x="818"/>
        <item m="1" x="502"/>
        <item m="1" x="1236"/>
        <item m="1" x="1436"/>
        <item m="1" x="1495"/>
        <item m="1" x="87"/>
        <item m="1" x="1385"/>
        <item m="1" x="905"/>
        <item m="1" x="313"/>
        <item m="1" x="767"/>
        <item m="1" x="1120"/>
        <item m="1" x="889"/>
        <item m="1" x="1174"/>
        <item m="1" x="1271"/>
        <item m="1" x="1654"/>
        <item m="1" x="1215"/>
        <item m="1" x="980"/>
        <item m="1" x="478"/>
        <item m="1" x="1369"/>
        <item m="1" x="1338"/>
        <item m="1" x="1627"/>
        <item m="1" x="1512"/>
        <item m="1" x="342"/>
        <item m="1" x="8"/>
        <item m="1" x="1368"/>
        <item m="1" x="853"/>
        <item m="1" x="1632"/>
        <item m="1" x="1194"/>
        <item m="1" x="1107"/>
        <item m="1" x="964"/>
        <item m="1" x="1291"/>
        <item m="1" x="1407"/>
        <item m="1" x="1502"/>
        <item m="1" x="213"/>
        <item m="1" x="1469"/>
        <item m="1" x="451"/>
        <item m="1" x="522"/>
        <item m="1" x="310"/>
        <item m="1" x="1200"/>
        <item m="1" x="804"/>
        <item m="1" x="830"/>
        <item m="1" x="1341"/>
        <item m="1" x="285"/>
        <item m="1" x="1033"/>
        <item m="1" x="158"/>
        <item m="1" x="1428"/>
        <item m="1" x="743"/>
        <item m="1" x="1246"/>
        <item m="1" x="1126"/>
        <item m="1" x="1452"/>
        <item m="1" x="442"/>
        <item m="1" x="273"/>
        <item m="1" x="1583"/>
        <item m="1" x="520"/>
        <item m="1" x="420"/>
        <item m="1" x="652"/>
        <item m="1" x="1597"/>
        <item m="1" x="568"/>
      </items>
    </pivotField>
    <pivotField axis="axisCol" showAll="0" sumSubtotal="1">
      <items count="9">
        <item m="1" x="6"/>
        <item x="0"/>
        <item x="2"/>
        <item m="1" x="4"/>
        <item m="1" x="5"/>
        <item m="1" x="3"/>
        <item m="1" x="7"/>
        <item x="1"/>
        <item t="sum"/>
      </items>
    </pivotField>
  </pivotFields>
  <rowFields count="1">
    <field x="4"/>
  </rowFields>
  <rowItems count="1">
    <i t="grand">
      <x/>
    </i>
  </rowItems>
  <colFields count="2">
    <field x="6"/>
    <field x="3"/>
  </colFields>
  <colItems count="1">
    <i t="grand">
      <x/>
    </i>
  </colItems>
  <pageFields count="1">
    <pageField fld="5" hier="-1"/>
  </pageFields>
  <dataFields count="1">
    <dataField name="Summa av Amount" fld="5" baseField="4" baseItem="2" numFmtId="4"/>
  </dataFields>
  <formats count="6">
    <format dxfId="21">
      <pivotArea grandRow="1" outline="0" collapsedLevelsAreSubtotals="1" fieldPosition="0"/>
    </format>
    <format dxfId="20">
      <pivotArea dataOnly="0" labelOnly="1" grandRow="1" outline="0" fieldPosition="0"/>
    </format>
    <format dxfId="19">
      <pivotArea grandRow="1" outline="0" collapsedLevelsAreSubtotals="1" fieldPosition="0"/>
    </format>
    <format dxfId="18">
      <pivotArea dataOnly="0" labelOnly="1" grandRow="1" outline="0" fieldPosition="0"/>
    </format>
    <format dxfId="17">
      <pivotArea outline="0" collapsedLevelsAreSubtotals="1" fieldPosition="0"/>
    </format>
    <format dxfId="1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39997558519241921"/>
  </sheetPr>
  <dimension ref="A1:A24"/>
  <sheetViews>
    <sheetView tabSelected="1" zoomScaleNormal="100" workbookViewId="0"/>
  </sheetViews>
  <sheetFormatPr defaultColWidth="9.140625" defaultRowHeight="15" x14ac:dyDescent="0.25"/>
  <cols>
    <col min="1" max="1" width="122.85546875" style="362" customWidth="1"/>
    <col min="2" max="3" width="9.140625" style="14"/>
    <col min="4" max="4" width="13.140625" style="14" customWidth="1"/>
    <col min="5" max="16384" width="9.140625" style="14"/>
  </cols>
  <sheetData>
    <row r="1" spans="1:1" ht="31.5" customHeight="1" thickBot="1" x14ac:dyDescent="0.45">
      <c r="A1" s="361" t="s">
        <v>521</v>
      </c>
    </row>
    <row r="2" spans="1:1" ht="3.75" customHeight="1" thickTop="1" x14ac:dyDescent="0.25">
      <c r="A2" s="145"/>
    </row>
    <row r="3" spans="1:1" ht="28.5" customHeight="1" x14ac:dyDescent="0.25">
      <c r="A3" s="147" t="s">
        <v>522</v>
      </c>
    </row>
    <row r="4" spans="1:1" ht="110.25" customHeight="1" x14ac:dyDescent="0.25">
      <c r="A4" s="146" t="s">
        <v>638</v>
      </c>
    </row>
    <row r="5" spans="1:1" ht="36.75" customHeight="1" x14ac:dyDescent="0.25">
      <c r="A5" s="146" t="s">
        <v>523</v>
      </c>
    </row>
    <row r="6" spans="1:1" ht="111.75" customHeight="1" x14ac:dyDescent="0.25">
      <c r="A6" s="146" t="s">
        <v>614</v>
      </c>
    </row>
    <row r="7" spans="1:1" ht="25.15" customHeight="1" x14ac:dyDescent="0.25">
      <c r="A7" s="146" t="s">
        <v>620</v>
      </c>
    </row>
    <row r="8" spans="1:1" ht="70.5" customHeight="1" x14ac:dyDescent="0.25">
      <c r="A8" s="146" t="s">
        <v>524</v>
      </c>
    </row>
    <row r="9" spans="1:1" ht="54" customHeight="1" x14ac:dyDescent="0.25">
      <c r="A9" s="146" t="s">
        <v>525</v>
      </c>
    </row>
    <row r="10" spans="1:1" ht="34.5" customHeight="1" x14ac:dyDescent="0.25">
      <c r="A10" s="146" t="s">
        <v>526</v>
      </c>
    </row>
    <row r="11" spans="1:1" ht="50.25" customHeight="1" x14ac:dyDescent="0.25">
      <c r="A11" s="146" t="s">
        <v>615</v>
      </c>
    </row>
    <row r="12" spans="1:1" ht="20.25" customHeight="1" x14ac:dyDescent="0.25">
      <c r="A12" s="373" t="s">
        <v>527</v>
      </c>
    </row>
    <row r="13" spans="1:1" ht="65.25" customHeight="1" x14ac:dyDescent="0.25">
      <c r="A13" s="146" t="s">
        <v>528</v>
      </c>
    </row>
    <row r="14" spans="1:1" ht="114" customHeight="1" x14ac:dyDescent="0.25">
      <c r="A14" s="146" t="s">
        <v>529</v>
      </c>
    </row>
    <row r="15" spans="1:1" ht="48" customHeight="1" x14ac:dyDescent="0.25">
      <c r="A15" s="146" t="s">
        <v>616</v>
      </c>
    </row>
    <row r="16" spans="1:1" ht="53.25" customHeight="1" x14ac:dyDescent="0.25">
      <c r="A16" s="146" t="s">
        <v>530</v>
      </c>
    </row>
    <row r="17" spans="1:1" ht="79.5" customHeight="1" x14ac:dyDescent="0.25">
      <c r="A17" s="146" t="s">
        <v>612</v>
      </c>
    </row>
    <row r="18" spans="1:1" ht="20.25" customHeight="1" x14ac:dyDescent="0.25">
      <c r="A18" s="405" t="s">
        <v>531</v>
      </c>
    </row>
    <row r="19" spans="1:1" ht="45" customHeight="1" x14ac:dyDescent="0.25">
      <c r="A19" s="146" t="s">
        <v>532</v>
      </c>
    </row>
    <row r="20" spans="1:1" ht="21.75" customHeight="1" x14ac:dyDescent="0.25">
      <c r="A20" s="406" t="s">
        <v>533</v>
      </c>
    </row>
    <row r="21" spans="1:1" ht="45" x14ac:dyDescent="0.25">
      <c r="A21" s="407" t="s">
        <v>534</v>
      </c>
    </row>
    <row r="22" spans="1:1" ht="30" x14ac:dyDescent="0.25">
      <c r="A22" s="408" t="s">
        <v>535</v>
      </c>
    </row>
    <row r="24" spans="1:1" x14ac:dyDescent="0.25">
      <c r="A24" s="374"/>
    </row>
  </sheetData>
  <sheetProtection algorithmName="SHA-512" hashValue="cgj8+tC8J5ETF4GJi5m5nfeoLhsGxoLrQH7iLQup0TZAmhl7mTGlChilTC5gfiBZmSBT+Aj45pCbeQdvP0AO/A==" saltValue="I3nRj+1Y5zAct3mvbM4hhw==" spinCount="100000" sheet="1" objects="1" scenarios="1"/>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D31"/>
  <sheetViews>
    <sheetView workbookViewId="0">
      <selection activeCell="F15" sqref="F15"/>
    </sheetView>
  </sheetViews>
  <sheetFormatPr defaultRowHeight="15" x14ac:dyDescent="0.25"/>
  <cols>
    <col min="4" max="4" width="12.5703125" customWidth="1"/>
  </cols>
  <sheetData>
    <row r="1" spans="1:4" x14ac:dyDescent="0.25">
      <c r="A1" t="s">
        <v>460</v>
      </c>
      <c r="B1" t="s">
        <v>452</v>
      </c>
    </row>
    <row r="2" spans="1:4" x14ac:dyDescent="0.25">
      <c r="A2" t="s">
        <v>459</v>
      </c>
      <c r="B2" t="s">
        <v>458</v>
      </c>
      <c r="C2" t="s">
        <v>514</v>
      </c>
      <c r="D2" s="6" t="str">
        <f>CONCATENATE($A2,$C2,$B2)</f>
        <v>C1-MTC</v>
      </c>
    </row>
    <row r="3" spans="1:4" x14ac:dyDescent="0.25">
      <c r="A3" t="s">
        <v>461</v>
      </c>
      <c r="B3" t="s">
        <v>462</v>
      </c>
      <c r="C3" t="s">
        <v>514</v>
      </c>
      <c r="D3" s="6" t="str">
        <f t="shared" ref="D3:D31" si="0">CONCATENATE($A3,$C3,$B3)</f>
        <v>C2-MBB</v>
      </c>
    </row>
    <row r="4" spans="1:4" x14ac:dyDescent="0.25">
      <c r="A4" t="s">
        <v>463</v>
      </c>
      <c r="B4" t="s">
        <v>464</v>
      </c>
      <c r="C4" t="s">
        <v>514</v>
      </c>
      <c r="D4" s="6" t="str">
        <f t="shared" si="0"/>
        <v>C3-FyFa</v>
      </c>
    </row>
    <row r="5" spans="1:4" x14ac:dyDescent="0.25">
      <c r="A5" t="s">
        <v>465</v>
      </c>
      <c r="B5" t="s">
        <v>466</v>
      </c>
      <c r="C5" t="s">
        <v>514</v>
      </c>
      <c r="D5" s="6" t="str">
        <f t="shared" si="0"/>
        <v>C4-Neuro</v>
      </c>
    </row>
    <row r="6" spans="1:4" x14ac:dyDescent="0.25">
      <c r="A6" t="s">
        <v>467</v>
      </c>
      <c r="B6" t="s">
        <v>468</v>
      </c>
      <c r="C6" t="s">
        <v>514</v>
      </c>
      <c r="D6" s="6" t="str">
        <f t="shared" si="0"/>
        <v>C5-CMB</v>
      </c>
    </row>
    <row r="7" spans="1:4" x14ac:dyDescent="0.25">
      <c r="A7" t="s">
        <v>469</v>
      </c>
      <c r="B7" t="s">
        <v>470</v>
      </c>
      <c r="C7" t="s">
        <v>514</v>
      </c>
      <c r="D7" s="6" t="str">
        <f t="shared" si="0"/>
        <v>C6-IMM</v>
      </c>
    </row>
    <row r="8" spans="1:4" x14ac:dyDescent="0.25">
      <c r="A8" t="s">
        <v>471</v>
      </c>
      <c r="B8" t="s">
        <v>472</v>
      </c>
      <c r="C8" t="s">
        <v>514</v>
      </c>
      <c r="D8" s="6" t="str">
        <f t="shared" si="0"/>
        <v>C7-LIME</v>
      </c>
    </row>
    <row r="9" spans="1:4" x14ac:dyDescent="0.25">
      <c r="A9" t="s">
        <v>473</v>
      </c>
      <c r="B9" t="s">
        <v>474</v>
      </c>
      <c r="C9" t="s">
        <v>514</v>
      </c>
      <c r="D9" s="6" t="str">
        <f t="shared" si="0"/>
        <v>C8-MEB</v>
      </c>
    </row>
    <row r="10" spans="1:4" x14ac:dyDescent="0.25">
      <c r="A10" t="s">
        <v>475</v>
      </c>
      <c r="B10" t="s">
        <v>476</v>
      </c>
      <c r="C10" t="s">
        <v>514</v>
      </c>
      <c r="D10" s="6" t="str">
        <f t="shared" si="0"/>
        <v>CA-INCF</v>
      </c>
    </row>
    <row r="11" spans="1:4" x14ac:dyDescent="0.25">
      <c r="A11" t="s">
        <v>477</v>
      </c>
      <c r="B11" t="s">
        <v>478</v>
      </c>
      <c r="C11" t="s">
        <v>514</v>
      </c>
      <c r="D11" s="6" t="str">
        <f t="shared" si="0"/>
        <v>CB-KIB</v>
      </c>
    </row>
    <row r="12" spans="1:4" x14ac:dyDescent="0.25">
      <c r="A12" t="s">
        <v>479</v>
      </c>
      <c r="B12" t="s">
        <v>480</v>
      </c>
      <c r="C12" t="s">
        <v>514</v>
      </c>
      <c r="D12" s="6" t="str">
        <f t="shared" si="0"/>
        <v>CC-KM</v>
      </c>
    </row>
    <row r="13" spans="1:4" x14ac:dyDescent="0.25">
      <c r="A13" t="s">
        <v>481</v>
      </c>
      <c r="B13" t="s">
        <v>482</v>
      </c>
      <c r="C13" t="s">
        <v>514</v>
      </c>
      <c r="D13" s="6" t="str">
        <f t="shared" si="0"/>
        <v>CD-ETV</v>
      </c>
    </row>
    <row r="14" spans="1:4" x14ac:dyDescent="0.25">
      <c r="A14" t="s">
        <v>483</v>
      </c>
      <c r="B14" t="s">
        <v>484</v>
      </c>
      <c r="C14" t="s">
        <v>514</v>
      </c>
      <c r="D14" s="6" t="str">
        <f t="shared" si="0"/>
        <v>D1-KIDS</v>
      </c>
    </row>
    <row r="15" spans="1:4" x14ac:dyDescent="0.25">
      <c r="A15" t="s">
        <v>485</v>
      </c>
      <c r="B15" t="s">
        <v>486</v>
      </c>
      <c r="C15" t="s">
        <v>514</v>
      </c>
      <c r="D15" s="6" t="str">
        <f t="shared" si="0"/>
        <v>H1-NVS</v>
      </c>
    </row>
    <row r="16" spans="1:4" x14ac:dyDescent="0.25">
      <c r="A16" t="s">
        <v>487</v>
      </c>
      <c r="B16" t="s">
        <v>488</v>
      </c>
      <c r="C16" t="s">
        <v>514</v>
      </c>
      <c r="D16" s="6" t="str">
        <f t="shared" si="0"/>
        <v>H5-LABMED</v>
      </c>
    </row>
    <row r="17" spans="1:4" x14ac:dyDescent="0.25">
      <c r="A17" t="s">
        <v>489</v>
      </c>
      <c r="B17" t="s">
        <v>490</v>
      </c>
      <c r="C17" t="s">
        <v>514</v>
      </c>
      <c r="D17" s="6" t="str">
        <f t="shared" si="0"/>
        <v>H7-MedH</v>
      </c>
    </row>
    <row r="18" spans="1:4" x14ac:dyDescent="0.25">
      <c r="A18" t="s">
        <v>491</v>
      </c>
      <c r="B18" t="s">
        <v>492</v>
      </c>
      <c r="C18" t="s">
        <v>514</v>
      </c>
      <c r="D18" s="6" t="str">
        <f t="shared" si="0"/>
        <v>H9-CLINTEC</v>
      </c>
    </row>
    <row r="19" spans="1:4" x14ac:dyDescent="0.25">
      <c r="A19" t="s">
        <v>493</v>
      </c>
      <c r="B19" t="s">
        <v>494</v>
      </c>
      <c r="C19" t="s">
        <v>514</v>
      </c>
      <c r="D19" s="6" t="str">
        <f t="shared" si="0"/>
        <v>K1-MMK</v>
      </c>
    </row>
    <row r="20" spans="1:4" x14ac:dyDescent="0.25">
      <c r="A20" t="s">
        <v>495</v>
      </c>
      <c r="B20" t="s">
        <v>496</v>
      </c>
      <c r="C20" t="s">
        <v>514</v>
      </c>
      <c r="D20" s="6" t="str">
        <f t="shared" si="0"/>
        <v>K2-MedS</v>
      </c>
    </row>
    <row r="21" spans="1:4" x14ac:dyDescent="0.25">
      <c r="A21" t="s">
        <v>497</v>
      </c>
      <c r="B21" t="s">
        <v>498</v>
      </c>
      <c r="C21" t="s">
        <v>514</v>
      </c>
      <c r="D21" s="6" t="str">
        <f t="shared" si="0"/>
        <v>K6-KBH</v>
      </c>
    </row>
    <row r="22" spans="1:4" x14ac:dyDescent="0.25">
      <c r="A22" t="s">
        <v>499</v>
      </c>
      <c r="B22" t="s">
        <v>500</v>
      </c>
      <c r="C22" t="s">
        <v>514</v>
      </c>
      <c r="D22" s="6" t="str">
        <f t="shared" si="0"/>
        <v>K7-OnkPat</v>
      </c>
    </row>
    <row r="23" spans="1:4" x14ac:dyDescent="0.25">
      <c r="A23" t="s">
        <v>501</v>
      </c>
      <c r="B23" t="s">
        <v>502</v>
      </c>
      <c r="C23" t="s">
        <v>514</v>
      </c>
      <c r="D23" s="6" t="str">
        <f t="shared" si="0"/>
        <v>K8-CNS</v>
      </c>
    </row>
    <row r="24" spans="1:4" x14ac:dyDescent="0.25">
      <c r="A24" t="s">
        <v>503</v>
      </c>
      <c r="B24" t="s">
        <v>504</v>
      </c>
      <c r="C24" t="s">
        <v>514</v>
      </c>
      <c r="D24" s="6" t="str">
        <f t="shared" si="0"/>
        <v>K9-PHS</v>
      </c>
    </row>
    <row r="25" spans="1:4" x14ac:dyDescent="0.25">
      <c r="A25" t="s">
        <v>505</v>
      </c>
      <c r="B25" t="s">
        <v>506</v>
      </c>
      <c r="C25" t="s">
        <v>514</v>
      </c>
      <c r="D25" s="6" t="str">
        <f t="shared" si="0"/>
        <v>OF-DENTMED</v>
      </c>
    </row>
    <row r="26" spans="1:4" x14ac:dyDescent="0.25">
      <c r="A26" t="s">
        <v>507</v>
      </c>
      <c r="B26" t="s">
        <v>508</v>
      </c>
      <c r="C26" t="s">
        <v>514</v>
      </c>
      <c r="D26" s="6" t="str">
        <f t="shared" si="0"/>
        <v>S1-SÖS</v>
      </c>
    </row>
    <row r="27" spans="1:4" x14ac:dyDescent="0.25">
      <c r="A27" t="s">
        <v>509</v>
      </c>
      <c r="B27" t="s">
        <v>509</v>
      </c>
      <c r="C27" t="s">
        <v>514</v>
      </c>
      <c r="D27" s="6" t="str">
        <f t="shared" si="0"/>
        <v>UF-UF</v>
      </c>
    </row>
    <row r="28" spans="1:4" x14ac:dyDescent="0.25">
      <c r="A28" t="s">
        <v>510</v>
      </c>
      <c r="B28" t="s">
        <v>510</v>
      </c>
      <c r="C28" t="s">
        <v>514</v>
      </c>
      <c r="D28" s="6" t="str">
        <f t="shared" si="0"/>
        <v>UG-UG</v>
      </c>
    </row>
    <row r="29" spans="1:4" x14ac:dyDescent="0.25">
      <c r="A29" t="s">
        <v>511</v>
      </c>
      <c r="B29" t="s">
        <v>511</v>
      </c>
      <c r="C29" t="s">
        <v>514</v>
      </c>
      <c r="D29" s="6" t="str">
        <f t="shared" si="0"/>
        <v>UI-UI</v>
      </c>
    </row>
    <row r="30" spans="1:4" x14ac:dyDescent="0.25">
      <c r="A30" t="s">
        <v>512</v>
      </c>
      <c r="B30" t="s">
        <v>512</v>
      </c>
      <c r="C30" t="s">
        <v>514</v>
      </c>
      <c r="D30" s="6" t="str">
        <f t="shared" si="0"/>
        <v>UK-UK</v>
      </c>
    </row>
    <row r="31" spans="1:4" x14ac:dyDescent="0.25">
      <c r="A31" t="s">
        <v>513</v>
      </c>
      <c r="B31" t="s">
        <v>513</v>
      </c>
      <c r="C31" t="s">
        <v>514</v>
      </c>
      <c r="D31" s="6" t="str">
        <f t="shared" si="0"/>
        <v>US-US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14"/>
  <sheetViews>
    <sheetView zoomScaleNormal="100" workbookViewId="0">
      <selection activeCell="D6" sqref="D6"/>
    </sheetView>
  </sheetViews>
  <sheetFormatPr defaultColWidth="9.140625" defaultRowHeight="15" x14ac:dyDescent="0.25"/>
  <cols>
    <col min="1" max="1" width="90.5703125" style="14" customWidth="1"/>
    <col min="2" max="16384" width="9.140625" style="14"/>
  </cols>
  <sheetData>
    <row r="1" spans="1:1" ht="35.25" customHeight="1" thickTop="1" thickBot="1" x14ac:dyDescent="0.3">
      <c r="A1" s="358" t="s">
        <v>536</v>
      </c>
    </row>
    <row r="2" spans="1:1" ht="33.75" customHeight="1" thickTop="1" x14ac:dyDescent="0.25">
      <c r="A2" s="359" t="s">
        <v>527</v>
      </c>
    </row>
    <row r="3" spans="1:1" ht="123" customHeight="1" x14ac:dyDescent="0.25">
      <c r="A3" s="360" t="s">
        <v>621</v>
      </c>
    </row>
    <row r="4" spans="1:1" ht="21" customHeight="1" x14ac:dyDescent="0.25">
      <c r="A4" s="359" t="s">
        <v>537</v>
      </c>
    </row>
    <row r="5" spans="1:1" ht="54" customHeight="1" x14ac:dyDescent="0.25">
      <c r="A5" s="360" t="s">
        <v>538</v>
      </c>
    </row>
    <row r="6" spans="1:1" ht="23.25" x14ac:dyDescent="0.25">
      <c r="A6" s="359" t="s">
        <v>539</v>
      </c>
    </row>
    <row r="7" spans="1:1" ht="108.75" customHeight="1" x14ac:dyDescent="0.25">
      <c r="A7" s="360" t="s">
        <v>540</v>
      </c>
    </row>
    <row r="8" spans="1:1" ht="21.75" customHeight="1" x14ac:dyDescent="0.25">
      <c r="A8" s="359" t="s">
        <v>541</v>
      </c>
    </row>
    <row r="9" spans="1:1" ht="79.5" customHeight="1" x14ac:dyDescent="0.25">
      <c r="A9" s="360" t="s">
        <v>542</v>
      </c>
    </row>
    <row r="10" spans="1:1" ht="25.5" customHeight="1" x14ac:dyDescent="0.25">
      <c r="A10" s="359" t="s">
        <v>543</v>
      </c>
    </row>
    <row r="11" spans="1:1" ht="80.25" customHeight="1" x14ac:dyDescent="0.25">
      <c r="A11" s="360" t="s">
        <v>544</v>
      </c>
    </row>
    <row r="12" spans="1:1" x14ac:dyDescent="0.25">
      <c r="A12" s="297"/>
    </row>
    <row r="13" spans="1:1" x14ac:dyDescent="0.25">
      <c r="A13" s="297"/>
    </row>
    <row r="14" spans="1:1" x14ac:dyDescent="0.25">
      <c r="A14" s="297"/>
    </row>
  </sheetData>
  <sheetProtection algorithmName="SHA-512" hashValue="WrU13ECxQcNHGVY5By3QYUNqr3wyGu27Kp5qFQ7zCSgABGgnZwb96EwsYpG5lqqMdTW9g+xG2y9CBAVpJkZdGA==" saltValue="/jaGU29YpyqcbcTkv1ox6Q=="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3" tint="0.39997558519241921"/>
  </sheetPr>
  <dimension ref="A1:I41"/>
  <sheetViews>
    <sheetView zoomScaleNormal="100" workbookViewId="0">
      <selection activeCell="K14" sqref="K14"/>
    </sheetView>
  </sheetViews>
  <sheetFormatPr defaultColWidth="9.140625" defaultRowHeight="15" x14ac:dyDescent="0.25"/>
  <cols>
    <col min="1" max="1" width="29.140625" style="14" customWidth="1"/>
    <col min="2" max="2" width="22.140625" style="14" customWidth="1"/>
    <col min="3" max="3" width="13.42578125" style="14" customWidth="1"/>
    <col min="4" max="4" width="14" style="14" customWidth="1"/>
    <col min="5" max="5" width="11.42578125" style="14" customWidth="1"/>
    <col min="6" max="6" width="12.85546875" style="14" customWidth="1"/>
    <col min="7" max="7" width="12.5703125" style="14" customWidth="1"/>
    <col min="8" max="8" width="2" style="14" hidden="1" customWidth="1"/>
    <col min="9" max="16384" width="9.140625" style="14"/>
  </cols>
  <sheetData>
    <row r="1" spans="1:8" ht="31.5" thickTop="1" thickBot="1" x14ac:dyDescent="0.45">
      <c r="A1" s="152" t="s">
        <v>606</v>
      </c>
      <c r="B1" s="153"/>
      <c r="C1" s="153"/>
      <c r="D1" s="153"/>
      <c r="E1" s="153"/>
      <c r="F1" s="153"/>
      <c r="G1" s="154"/>
      <c r="H1" s="89"/>
    </row>
    <row r="2" spans="1:8" ht="17.25" customHeight="1" thickTop="1" x14ac:dyDescent="0.35">
      <c r="A2" s="87"/>
    </row>
    <row r="3" spans="1:8" ht="16.5" customHeight="1" thickBot="1" x14ac:dyDescent="0.3">
      <c r="A3" s="88"/>
      <c r="B3" s="88"/>
      <c r="C3" s="88"/>
      <c r="D3" s="88"/>
      <c r="E3" s="88"/>
    </row>
    <row r="4" spans="1:8" ht="19.5" x14ac:dyDescent="0.25">
      <c r="A4" s="171" t="s">
        <v>537</v>
      </c>
      <c r="B4" s="155"/>
      <c r="C4" s="155"/>
      <c r="D4" s="155"/>
      <c r="E4" s="155"/>
      <c r="F4" s="156"/>
      <c r="G4" s="148"/>
      <c r="H4" s="8"/>
    </row>
    <row r="5" spans="1:8" ht="15.75" x14ac:dyDescent="0.25">
      <c r="A5" s="162" t="s">
        <v>547</v>
      </c>
      <c r="B5" s="164"/>
      <c r="C5" s="164"/>
      <c r="D5" s="157"/>
      <c r="E5" s="157"/>
      <c r="F5" s="158"/>
      <c r="G5" s="149"/>
      <c r="H5" s="10"/>
    </row>
    <row r="6" spans="1:8" ht="15.75" x14ac:dyDescent="0.25">
      <c r="A6" s="170"/>
      <c r="B6" s="164"/>
      <c r="C6" s="164"/>
      <c r="D6" s="157"/>
      <c r="E6" s="157"/>
      <c r="F6" s="158"/>
      <c r="G6" s="149"/>
      <c r="H6" s="10"/>
    </row>
    <row r="7" spans="1:8" ht="19.5" x14ac:dyDescent="0.25">
      <c r="A7" s="169" t="s">
        <v>548</v>
      </c>
      <c r="B7" s="157"/>
      <c r="C7" s="157"/>
      <c r="D7" s="157"/>
      <c r="E7" s="157"/>
      <c r="F7" s="157"/>
      <c r="G7" s="150"/>
      <c r="H7" s="10"/>
    </row>
    <row r="8" spans="1:8" ht="15.75" x14ac:dyDescent="0.25">
      <c r="A8" s="162" t="s">
        <v>549</v>
      </c>
      <c r="B8" s="164"/>
      <c r="C8" s="164"/>
      <c r="D8" s="164"/>
      <c r="E8" s="157"/>
      <c r="F8" s="157"/>
      <c r="G8" s="150"/>
      <c r="H8" s="10"/>
    </row>
    <row r="9" spans="1:8" x14ac:dyDescent="0.25">
      <c r="A9" s="159"/>
      <c r="B9" s="157"/>
      <c r="C9" s="157"/>
      <c r="D9" s="157"/>
      <c r="E9" s="157"/>
      <c r="F9" s="157"/>
      <c r="G9" s="150"/>
      <c r="H9" s="10"/>
    </row>
    <row r="10" spans="1:8" ht="19.5" x14ac:dyDescent="0.25">
      <c r="A10" s="169" t="s">
        <v>541</v>
      </c>
      <c r="B10" s="157"/>
      <c r="C10" s="157"/>
      <c r="D10" s="157"/>
      <c r="E10" s="157"/>
      <c r="F10" s="157"/>
      <c r="G10" s="150"/>
      <c r="H10" s="10"/>
    </row>
    <row r="11" spans="1:8" ht="15.75" x14ac:dyDescent="0.25">
      <c r="A11" s="162" t="s">
        <v>550</v>
      </c>
      <c r="B11" s="166"/>
      <c r="C11" s="166"/>
      <c r="D11" s="166"/>
      <c r="E11" s="158"/>
      <c r="F11" s="158"/>
      <c r="G11" s="149"/>
      <c r="H11" s="10"/>
    </row>
    <row r="12" spans="1:8" x14ac:dyDescent="0.25">
      <c r="A12" s="160"/>
      <c r="B12" s="157"/>
      <c r="C12" s="157"/>
      <c r="D12" s="157"/>
      <c r="E12" s="157"/>
      <c r="F12" s="157"/>
      <c r="G12" s="150"/>
      <c r="H12" s="20"/>
    </row>
    <row r="13" spans="1:8" ht="19.5" x14ac:dyDescent="0.25">
      <c r="A13" s="169" t="s">
        <v>543</v>
      </c>
      <c r="B13" s="157"/>
      <c r="C13" s="157"/>
      <c r="D13" s="157"/>
      <c r="E13" s="157"/>
      <c r="F13" s="157"/>
      <c r="G13" s="150"/>
      <c r="H13" s="20"/>
    </row>
    <row r="14" spans="1:8" ht="15.75" x14ac:dyDescent="0.25">
      <c r="A14" s="162" t="s">
        <v>551</v>
      </c>
      <c r="B14" s="163"/>
      <c r="C14" s="163"/>
      <c r="D14" s="163"/>
      <c r="E14" s="164"/>
      <c r="F14" s="157"/>
      <c r="G14" s="150"/>
      <c r="H14" s="20"/>
    </row>
    <row r="15" spans="1:8" ht="16.5" thickBot="1" x14ac:dyDescent="0.3">
      <c r="A15" s="165" t="s">
        <v>552</v>
      </c>
      <c r="B15" s="166"/>
      <c r="C15" s="166"/>
      <c r="D15" s="166"/>
      <c r="E15" s="166"/>
      <c r="F15" s="158"/>
      <c r="G15" s="149"/>
      <c r="H15" s="12"/>
    </row>
    <row r="16" spans="1:8" ht="16.5" thickBot="1" x14ac:dyDescent="0.3">
      <c r="A16" s="167"/>
      <c r="B16" s="168"/>
      <c r="C16" s="168"/>
      <c r="D16" s="168"/>
      <c r="E16" s="168"/>
      <c r="F16" s="161"/>
      <c r="G16" s="151"/>
      <c r="H16" s="9"/>
    </row>
    <row r="17" spans="1:9" ht="15.75" thickBot="1" x14ac:dyDescent="0.3">
      <c r="H17"/>
    </row>
    <row r="18" spans="1:9" ht="16.5" thickBot="1" x14ac:dyDescent="0.3">
      <c r="A18" s="179" t="s">
        <v>545</v>
      </c>
      <c r="B18" s="370" t="s">
        <v>546</v>
      </c>
      <c r="C18" s="156"/>
      <c r="D18" s="180" t="s">
        <v>20</v>
      </c>
      <c r="E18" s="156"/>
      <c r="F18" s="156"/>
      <c r="G18" s="181"/>
      <c r="H18" s="8"/>
    </row>
    <row r="19" spans="1:9" ht="18" customHeight="1" thickBot="1" x14ac:dyDescent="0.3">
      <c r="A19" s="368"/>
      <c r="B19" s="371">
        <v>0</v>
      </c>
      <c r="C19" s="182" t="str">
        <f>IF(B19&gt;100%,"Over 100%","")</f>
        <v/>
      </c>
      <c r="D19" s="183"/>
      <c r="E19" s="158"/>
      <c r="F19" s="158"/>
      <c r="G19" s="184"/>
      <c r="H19" s="10"/>
    </row>
    <row r="20" spans="1:9" ht="16.5" thickBot="1" x14ac:dyDescent="0.3">
      <c r="A20" s="369"/>
      <c r="B20" s="372">
        <v>0</v>
      </c>
      <c r="C20" s="182" t="str">
        <f>IF(B20&gt;100%,"Over 100%","")</f>
        <v/>
      </c>
      <c r="D20" s="158"/>
      <c r="E20" s="158"/>
      <c r="F20" s="158"/>
      <c r="G20" s="184"/>
      <c r="H20" s="10"/>
    </row>
    <row r="21" spans="1:9" x14ac:dyDescent="0.25">
      <c r="A21" s="185"/>
      <c r="B21" s="186"/>
      <c r="C21" s="187"/>
      <c r="D21" s="187"/>
      <c r="E21" s="158"/>
      <c r="F21" s="158"/>
      <c r="G21" s="184"/>
      <c r="H21" s="10"/>
    </row>
    <row r="22" spans="1:9" ht="16.5" thickBot="1" x14ac:dyDescent="0.3">
      <c r="A22" s="188" t="s">
        <v>553</v>
      </c>
      <c r="B22" s="409" t="s">
        <v>543</v>
      </c>
      <c r="C22" s="410"/>
      <c r="D22" s="409" t="s">
        <v>555</v>
      </c>
      <c r="E22" s="410"/>
      <c r="F22" s="409" t="s">
        <v>556</v>
      </c>
      <c r="G22" s="411"/>
      <c r="H22" s="13"/>
    </row>
    <row r="23" spans="1:9" ht="16.5" thickTop="1" thickBot="1" x14ac:dyDescent="0.3">
      <c r="A23" s="189"/>
      <c r="B23" s="190">
        <f>$A$19</f>
        <v>0</v>
      </c>
      <c r="C23" s="191">
        <f>$A$20</f>
        <v>0</v>
      </c>
      <c r="D23" s="190">
        <f>$B$23</f>
        <v>0</v>
      </c>
      <c r="E23" s="190">
        <f>$C$23</f>
        <v>0</v>
      </c>
      <c r="F23" s="190">
        <f>$B$23</f>
        <v>0</v>
      </c>
      <c r="G23" s="192">
        <f>$C$23</f>
        <v>0</v>
      </c>
      <c r="H23" s="10"/>
    </row>
    <row r="24" spans="1:9" ht="15.75" thickTop="1" x14ac:dyDescent="0.25">
      <c r="A24" s="193" t="s">
        <v>611</v>
      </c>
      <c r="B24" s="194">
        <v>0</v>
      </c>
      <c r="C24" s="195">
        <v>0</v>
      </c>
      <c r="D24" s="196">
        <v>0</v>
      </c>
      <c r="E24" s="196">
        <v>0</v>
      </c>
      <c r="F24" s="197">
        <v>0</v>
      </c>
      <c r="G24" s="198">
        <v>0</v>
      </c>
      <c r="H24" s="10"/>
      <c r="I24" s="110"/>
    </row>
    <row r="25" spans="1:9" x14ac:dyDescent="0.25">
      <c r="A25" s="193" t="s">
        <v>553</v>
      </c>
      <c r="B25" s="194">
        <v>0</v>
      </c>
      <c r="C25" s="199">
        <v>0</v>
      </c>
      <c r="D25" s="196">
        <v>0</v>
      </c>
      <c r="E25" s="196">
        <v>0</v>
      </c>
      <c r="F25" s="197">
        <v>0</v>
      </c>
      <c r="G25" s="198">
        <v>0</v>
      </c>
      <c r="H25" s="10"/>
    </row>
    <row r="26" spans="1:9" x14ac:dyDescent="0.25">
      <c r="A26" s="193" t="s">
        <v>553</v>
      </c>
      <c r="B26" s="194">
        <v>0</v>
      </c>
      <c r="C26" s="199">
        <v>0</v>
      </c>
      <c r="D26" s="196">
        <v>0</v>
      </c>
      <c r="E26" s="196">
        <v>0</v>
      </c>
      <c r="F26" s="197">
        <v>0</v>
      </c>
      <c r="G26" s="198">
        <v>0</v>
      </c>
      <c r="H26" s="10"/>
    </row>
    <row r="27" spans="1:9" x14ac:dyDescent="0.25">
      <c r="A27" s="193" t="s">
        <v>553</v>
      </c>
      <c r="B27" s="194">
        <v>0</v>
      </c>
      <c r="C27" s="199">
        <v>0</v>
      </c>
      <c r="D27" s="196">
        <v>0</v>
      </c>
      <c r="E27" s="196">
        <v>0</v>
      </c>
      <c r="F27" s="197">
        <v>0</v>
      </c>
      <c r="G27" s="198">
        <v>0</v>
      </c>
      <c r="H27" s="10"/>
    </row>
    <row r="28" spans="1:9" x14ac:dyDescent="0.25">
      <c r="A28" s="193" t="s">
        <v>553</v>
      </c>
      <c r="B28" s="194">
        <v>0</v>
      </c>
      <c r="C28" s="199">
        <v>0</v>
      </c>
      <c r="D28" s="196">
        <v>0</v>
      </c>
      <c r="E28" s="196">
        <v>0</v>
      </c>
      <c r="F28" s="197">
        <v>0</v>
      </c>
      <c r="G28" s="198">
        <v>0</v>
      </c>
      <c r="H28" s="10"/>
    </row>
    <row r="29" spans="1:9" x14ac:dyDescent="0.25">
      <c r="A29" s="193" t="s">
        <v>553</v>
      </c>
      <c r="B29" s="194">
        <v>0</v>
      </c>
      <c r="C29" s="199">
        <v>0</v>
      </c>
      <c r="D29" s="196">
        <v>0</v>
      </c>
      <c r="E29" s="196">
        <v>0</v>
      </c>
      <c r="F29" s="197">
        <v>0</v>
      </c>
      <c r="G29" s="198">
        <v>0</v>
      </c>
      <c r="H29" s="10"/>
    </row>
    <row r="30" spans="1:9" x14ac:dyDescent="0.25">
      <c r="A30" s="193" t="s">
        <v>553</v>
      </c>
      <c r="B30" s="194">
        <v>0</v>
      </c>
      <c r="C30" s="199">
        <v>0</v>
      </c>
      <c r="D30" s="196">
        <v>0</v>
      </c>
      <c r="E30" s="196">
        <v>0</v>
      </c>
      <c r="F30" s="197">
        <v>0</v>
      </c>
      <c r="G30" s="198">
        <v>0</v>
      </c>
      <c r="H30" s="10"/>
    </row>
    <row r="31" spans="1:9" ht="15.75" x14ac:dyDescent="0.25">
      <c r="A31" s="200" t="s">
        <v>554</v>
      </c>
      <c r="B31" s="409" t="s">
        <v>543</v>
      </c>
      <c r="C31" s="410"/>
      <c r="D31" s="409" t="s">
        <v>555</v>
      </c>
      <c r="E31" s="410"/>
      <c r="F31" s="409" t="s">
        <v>556</v>
      </c>
      <c r="G31" s="411"/>
      <c r="H31" s="13"/>
    </row>
    <row r="32" spans="1:9" x14ac:dyDescent="0.25">
      <c r="A32" s="193" t="s">
        <v>554</v>
      </c>
      <c r="B32" s="196">
        <v>0</v>
      </c>
      <c r="C32" s="196">
        <v>0</v>
      </c>
      <c r="D32" s="194">
        <v>0</v>
      </c>
      <c r="E32" s="194">
        <v>0</v>
      </c>
      <c r="F32" s="197">
        <v>0</v>
      </c>
      <c r="G32" s="198">
        <v>0</v>
      </c>
      <c r="H32" s="10"/>
    </row>
    <row r="33" spans="1:9" x14ac:dyDescent="0.25">
      <c r="A33" s="193" t="s">
        <v>554</v>
      </c>
      <c r="B33" s="196">
        <v>0</v>
      </c>
      <c r="C33" s="196">
        <v>0</v>
      </c>
      <c r="D33" s="194">
        <v>0</v>
      </c>
      <c r="E33" s="194">
        <v>0</v>
      </c>
      <c r="F33" s="197">
        <v>0</v>
      </c>
      <c r="G33" s="198">
        <v>0</v>
      </c>
      <c r="H33" s="10"/>
    </row>
    <row r="34" spans="1:9" x14ac:dyDescent="0.25">
      <c r="A34" s="193" t="s">
        <v>554</v>
      </c>
      <c r="B34" s="196">
        <v>0</v>
      </c>
      <c r="C34" s="196">
        <v>0</v>
      </c>
      <c r="D34" s="194">
        <v>0</v>
      </c>
      <c r="E34" s="194">
        <v>0</v>
      </c>
      <c r="F34" s="197">
        <v>0</v>
      </c>
      <c r="G34" s="198">
        <v>0</v>
      </c>
      <c r="H34" s="10"/>
    </row>
    <row r="35" spans="1:9" x14ac:dyDescent="0.25">
      <c r="A35" s="193" t="s">
        <v>554</v>
      </c>
      <c r="B35" s="196">
        <v>0</v>
      </c>
      <c r="C35" s="196">
        <v>0</v>
      </c>
      <c r="D35" s="194">
        <v>0</v>
      </c>
      <c r="E35" s="194">
        <v>0</v>
      </c>
      <c r="F35" s="197">
        <v>0</v>
      </c>
      <c r="G35" s="198">
        <v>0</v>
      </c>
      <c r="H35" s="10"/>
    </row>
    <row r="36" spans="1:9" x14ac:dyDescent="0.25">
      <c r="A36" s="193" t="s">
        <v>554</v>
      </c>
      <c r="B36" s="196">
        <v>0</v>
      </c>
      <c r="C36" s="196">
        <v>0</v>
      </c>
      <c r="D36" s="194">
        <v>0</v>
      </c>
      <c r="E36" s="194">
        <v>0</v>
      </c>
      <c r="F36" s="197">
        <v>0</v>
      </c>
      <c r="G36" s="198">
        <v>0</v>
      </c>
      <c r="H36" s="10"/>
    </row>
    <row r="37" spans="1:9" x14ac:dyDescent="0.25">
      <c r="A37" s="193" t="s">
        <v>554</v>
      </c>
      <c r="B37" s="196">
        <v>0</v>
      </c>
      <c r="C37" s="196">
        <v>0</v>
      </c>
      <c r="D37" s="194">
        <v>0</v>
      </c>
      <c r="E37" s="194">
        <v>0</v>
      </c>
      <c r="F37" s="197">
        <v>0</v>
      </c>
      <c r="G37" s="198">
        <v>0</v>
      </c>
      <c r="H37" s="9"/>
      <c r="I37" s="108"/>
    </row>
    <row r="38" spans="1:9" x14ac:dyDescent="0.25">
      <c r="A38" s="193" t="s">
        <v>554</v>
      </c>
      <c r="B38" s="196">
        <v>0</v>
      </c>
      <c r="C38" s="196">
        <v>0</v>
      </c>
      <c r="D38" s="194">
        <v>0</v>
      </c>
      <c r="E38" s="194">
        <v>0</v>
      </c>
      <c r="F38" s="197">
        <v>0</v>
      </c>
      <c r="G38" s="198">
        <v>0</v>
      </c>
      <c r="H38" s="9"/>
      <c r="I38" s="108"/>
    </row>
    <row r="39" spans="1:9" ht="15.75" x14ac:dyDescent="0.25">
      <c r="A39" s="200" t="s">
        <v>30</v>
      </c>
      <c r="B39" s="201">
        <f>SUM(B24:B38)</f>
        <v>0</v>
      </c>
      <c r="C39" s="201">
        <f>SUM(C24:C38)</f>
        <v>0</v>
      </c>
      <c r="D39" s="201">
        <f>SUM(D24:D38)</f>
        <v>0</v>
      </c>
      <c r="E39" s="201">
        <f>SUM(E24:E38)</f>
        <v>0</v>
      </c>
      <c r="F39" s="202">
        <f>IF(SUM(F24:F38)&gt;100%,"Over 100%",SUM(F24:F38))</f>
        <v>0</v>
      </c>
      <c r="G39" s="202">
        <f>IF(SUM(G24:G38)&gt;100%,"ÖVER 100%",SUM(G24:G38))</f>
        <v>0</v>
      </c>
      <c r="H39" s="107"/>
      <c r="I39" s="108"/>
    </row>
    <row r="40" spans="1:9" ht="15.75" thickBot="1" x14ac:dyDescent="0.3">
      <c r="A40" s="203"/>
      <c r="B40" s="161"/>
      <c r="C40" s="161"/>
      <c r="D40" s="161"/>
      <c r="E40" s="161"/>
      <c r="F40" s="204"/>
      <c r="G40" s="205"/>
      <c r="H40" s="11"/>
      <c r="I40" s="108"/>
    </row>
    <row r="41" spans="1:9" x14ac:dyDescent="0.25">
      <c r="A41" s="106" t="s">
        <v>520</v>
      </c>
      <c r="B41" s="106" t="s">
        <v>520</v>
      </c>
      <c r="C41" s="106" t="s">
        <v>520</v>
      </c>
      <c r="D41" s="106" t="s">
        <v>520</v>
      </c>
      <c r="E41" s="106" t="s">
        <v>520</v>
      </c>
      <c r="F41" s="106" t="s">
        <v>520</v>
      </c>
      <c r="G41" s="106" t="s">
        <v>520</v>
      </c>
      <c r="H41" s="106" t="s">
        <v>520</v>
      </c>
    </row>
  </sheetData>
  <sheetProtection algorithmName="SHA-512" hashValue="FVCTQCsgqRDVIQado1qpNru6W8iLT2Kiy/2dBP2V9NoSTYdU/NUDzx3vd0+KsdC11lqTszlUXTs0S+WyiolRjQ==" saltValue="xQ3WGnNS70/oqVB1wpHO0Q==" spinCount="100000" sheet="1" objects="1" scenarios="1" formatColumns="0"/>
  <mergeCells count="6">
    <mergeCell ref="B22:C22"/>
    <mergeCell ref="D22:E22"/>
    <mergeCell ref="F22:G22"/>
    <mergeCell ref="B31:C31"/>
    <mergeCell ref="D31:E31"/>
    <mergeCell ref="F31:G31"/>
  </mergeCells>
  <conditionalFormatting sqref="C19:C20">
    <cfRule type="containsText" dxfId="15" priority="1" operator="containsText" text="Over">
      <formula>NOT(ISERROR(SEARCH("Over",C19)))</formula>
    </cfRule>
  </conditionalFormatting>
  <conditionalFormatting sqref="F39:G39">
    <cfRule type="containsText" dxfId="14" priority="5" operator="containsText" text="Over">
      <formula>NOT(ISERROR(SEARCH("Over",F39)))</formula>
    </cfRule>
  </conditionalFormatting>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Kodning!$D$2:$D$31</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3" tint="0.39997558519241921"/>
  </sheetPr>
  <dimension ref="A1:I1600"/>
  <sheetViews>
    <sheetView zoomScaleNormal="100" workbookViewId="0">
      <selection activeCell="A12" sqref="A12"/>
    </sheetView>
  </sheetViews>
  <sheetFormatPr defaultColWidth="9.140625" defaultRowHeight="15" x14ac:dyDescent="0.25"/>
  <cols>
    <col min="1" max="1" width="10.28515625" style="214" customWidth="1"/>
    <col min="2" max="2" width="38.140625" style="215" customWidth="1"/>
    <col min="3" max="3" width="31.140625" style="220" customWidth="1"/>
    <col min="4" max="4" width="5.28515625" style="221" customWidth="1"/>
    <col min="5" max="5" width="12.7109375" style="214" customWidth="1"/>
    <col min="6" max="6" width="39" style="215" customWidth="1"/>
    <col min="7" max="7" width="27.7109375" style="220" customWidth="1"/>
    <col min="8" max="8" width="21.42578125" style="91" customWidth="1"/>
    <col min="9" max="9" width="15.42578125" style="14" customWidth="1"/>
    <col min="10" max="16384" width="9.140625" style="14"/>
  </cols>
  <sheetData>
    <row r="1" spans="1:7" ht="31.5" thickTop="1" thickBot="1" x14ac:dyDescent="0.45">
      <c r="A1" s="152" t="s">
        <v>31</v>
      </c>
      <c r="B1" s="173"/>
      <c r="C1" s="153"/>
      <c r="D1" s="153"/>
      <c r="E1" s="153"/>
      <c r="F1" s="153"/>
      <c r="G1" s="174"/>
    </row>
    <row r="2" spans="1:7" ht="19.5" thickTop="1" x14ac:dyDescent="0.3">
      <c r="A2" s="14"/>
      <c r="B2" s="14"/>
      <c r="C2" s="14"/>
      <c r="D2" s="81"/>
      <c r="E2" s="14"/>
      <c r="F2" s="14"/>
      <c r="G2" s="15"/>
    </row>
    <row r="3" spans="1:7" ht="18.75" x14ac:dyDescent="0.3">
      <c r="A3" s="297" t="s">
        <v>557</v>
      </c>
      <c r="B3" s="246"/>
      <c r="C3" s="246"/>
      <c r="D3" s="81"/>
      <c r="E3" s="14"/>
      <c r="F3" s="14"/>
      <c r="G3" s="15"/>
    </row>
    <row r="4" spans="1:7" ht="18.75" x14ac:dyDescent="0.3">
      <c r="A4" s="297" t="s">
        <v>558</v>
      </c>
      <c r="B4" s="246"/>
      <c r="C4" s="246"/>
      <c r="D4" s="81"/>
      <c r="E4" s="14"/>
      <c r="F4" s="14"/>
      <c r="G4" s="15"/>
    </row>
    <row r="5" spans="1:7" ht="18.75" x14ac:dyDescent="0.3">
      <c r="A5" s="297" t="s">
        <v>559</v>
      </c>
      <c r="B5" s="246"/>
      <c r="C5" s="246"/>
      <c r="D5" s="81"/>
      <c r="E5" s="14"/>
      <c r="F5" s="14"/>
      <c r="G5" s="15"/>
    </row>
    <row r="6" spans="1:7" ht="18.75" x14ac:dyDescent="0.3">
      <c r="A6" s="297" t="s">
        <v>560</v>
      </c>
      <c r="B6" s="246"/>
      <c r="C6" s="246"/>
      <c r="D6" s="81"/>
      <c r="E6" s="14"/>
      <c r="F6" s="14"/>
      <c r="G6" s="15"/>
    </row>
    <row r="7" spans="1:7" ht="18.75" x14ac:dyDescent="0.3">
      <c r="A7" s="297"/>
      <c r="B7" s="246"/>
      <c r="C7" s="246"/>
      <c r="D7" s="81"/>
      <c r="E7" s="14"/>
      <c r="F7" s="14"/>
      <c r="G7" s="15"/>
    </row>
    <row r="8" spans="1:7" ht="18.75" x14ac:dyDescent="0.3">
      <c r="A8" s="297" t="s">
        <v>561</v>
      </c>
      <c r="B8" s="246"/>
      <c r="C8" s="246"/>
      <c r="D8" s="81"/>
      <c r="E8" s="14"/>
      <c r="F8" s="14"/>
      <c r="G8" s="15"/>
    </row>
    <row r="9" spans="1:7" ht="18.75" x14ac:dyDescent="0.3">
      <c r="A9" s="297" t="s">
        <v>562</v>
      </c>
      <c r="B9" s="246"/>
      <c r="C9" s="246"/>
      <c r="D9" s="81"/>
      <c r="E9" s="14"/>
      <c r="F9" s="14"/>
      <c r="G9" s="15"/>
    </row>
    <row r="10" spans="1:7" ht="18.75" x14ac:dyDescent="0.3">
      <c r="A10" s="297" t="s">
        <v>564</v>
      </c>
      <c r="B10" s="246"/>
      <c r="C10" s="246"/>
      <c r="D10" s="81"/>
      <c r="E10" s="14"/>
      <c r="F10" s="14"/>
      <c r="G10" s="15"/>
    </row>
    <row r="11" spans="1:7" ht="18.75" x14ac:dyDescent="0.3">
      <c r="A11" s="297" t="s">
        <v>565</v>
      </c>
      <c r="B11" s="246"/>
      <c r="C11" s="246"/>
      <c r="D11" s="81"/>
      <c r="E11" s="14"/>
      <c r="F11" s="14"/>
      <c r="G11" s="15"/>
    </row>
    <row r="12" spans="1:7" ht="18.75" x14ac:dyDescent="0.3">
      <c r="A12" s="297" t="s">
        <v>563</v>
      </c>
      <c r="B12" s="246"/>
      <c r="C12" s="246"/>
      <c r="D12" s="81"/>
      <c r="E12" s="14"/>
      <c r="F12" s="14"/>
      <c r="G12" s="15"/>
    </row>
    <row r="13" spans="1:7" ht="18.75" x14ac:dyDescent="0.3">
      <c r="A13" s="246"/>
      <c r="B13" s="246"/>
      <c r="C13" s="246"/>
      <c r="D13" s="81"/>
      <c r="E13" s="14"/>
      <c r="F13" s="14"/>
      <c r="G13" s="15"/>
    </row>
    <row r="14" spans="1:7" ht="18.75" x14ac:dyDescent="0.3">
      <c r="A14" s="172"/>
      <c r="B14" s="172"/>
      <c r="C14" s="172"/>
      <c r="D14" s="81"/>
      <c r="E14" s="14"/>
      <c r="F14" s="14"/>
      <c r="G14" s="15"/>
    </row>
    <row r="15" spans="1:7" ht="18.75" x14ac:dyDescent="0.3">
      <c r="A15" s="14"/>
      <c r="B15" s="14"/>
      <c r="C15" s="14"/>
      <c r="D15" s="81"/>
      <c r="E15" s="14"/>
      <c r="F15" s="14"/>
      <c r="G15" s="15"/>
    </row>
    <row r="16" spans="1:7" ht="18.75" x14ac:dyDescent="0.3">
      <c r="A16" s="14"/>
      <c r="B16" s="14"/>
      <c r="C16" s="14"/>
      <c r="D16" s="81"/>
      <c r="E16" s="14"/>
      <c r="F16" s="14"/>
      <c r="G16" s="15"/>
    </row>
    <row r="17" spans="1:9" ht="18.75" x14ac:dyDescent="0.3">
      <c r="A17" s="14"/>
      <c r="B17" s="14"/>
      <c r="C17" s="14"/>
      <c r="D17" s="81"/>
      <c r="E17" s="14"/>
      <c r="F17" s="14"/>
      <c r="G17" s="15"/>
    </row>
    <row r="18" spans="1:9" ht="18.75" x14ac:dyDescent="0.3">
      <c r="A18" s="14"/>
      <c r="B18" s="14"/>
      <c r="C18" s="14"/>
      <c r="D18" s="81"/>
      <c r="E18" s="14"/>
      <c r="F18" s="14"/>
      <c r="G18" s="15"/>
    </row>
    <row r="19" spans="1:9" ht="18.75" x14ac:dyDescent="0.3">
      <c r="A19" s="14"/>
      <c r="B19" s="14"/>
      <c r="C19" s="14"/>
      <c r="D19" s="81"/>
      <c r="E19" s="14"/>
      <c r="F19" s="14"/>
      <c r="G19" s="15"/>
    </row>
    <row r="20" spans="1:9" ht="18.75" x14ac:dyDescent="0.3">
      <c r="A20" s="14"/>
      <c r="B20" s="14"/>
      <c r="C20" s="14"/>
      <c r="D20" s="81"/>
      <c r="E20" s="14"/>
      <c r="F20" s="14"/>
      <c r="G20" s="15"/>
    </row>
    <row r="21" spans="1:9" ht="18.75" x14ac:dyDescent="0.3">
      <c r="A21" s="14"/>
      <c r="B21" s="14"/>
      <c r="C21" s="14"/>
      <c r="D21" s="81"/>
      <c r="E21" s="14"/>
      <c r="F21" s="14"/>
      <c r="G21" s="15"/>
    </row>
    <row r="22" spans="1:9" ht="18.75" x14ac:dyDescent="0.3">
      <c r="A22" s="14"/>
      <c r="B22" s="14"/>
      <c r="C22" s="14"/>
      <c r="D22" s="81"/>
      <c r="E22" s="14"/>
      <c r="F22" s="14"/>
      <c r="G22" s="15"/>
    </row>
    <row r="23" spans="1:9" ht="19.5" thickBot="1" x14ac:dyDescent="0.35">
      <c r="A23" s="14"/>
      <c r="B23" s="90"/>
      <c r="C23" s="14"/>
      <c r="D23" s="81"/>
      <c r="E23" s="14"/>
      <c r="F23" s="14"/>
      <c r="G23" s="17"/>
    </row>
    <row r="24" spans="1:9" ht="19.5" thickBot="1" x14ac:dyDescent="0.35">
      <c r="A24" s="206"/>
      <c r="B24" s="207" t="s">
        <v>420</v>
      </c>
      <c r="C24" s="208">
        <f>Statistics!$A$19</f>
        <v>0</v>
      </c>
      <c r="D24" s="209"/>
      <c r="E24" s="206"/>
      <c r="F24" s="207" t="s">
        <v>420</v>
      </c>
      <c r="G24" s="208">
        <f>Statistics!$A$20</f>
        <v>0</v>
      </c>
    </row>
    <row r="25" spans="1:9" ht="15.75" thickBot="1" x14ac:dyDescent="0.3">
      <c r="A25" s="210" t="s">
        <v>451</v>
      </c>
      <c r="B25" s="211" t="s">
        <v>453</v>
      </c>
      <c r="C25" s="212" t="s">
        <v>454</v>
      </c>
      <c r="D25" s="213"/>
      <c r="E25" s="210" t="s">
        <v>451</v>
      </c>
      <c r="F25" s="211" t="s">
        <v>453</v>
      </c>
      <c r="G25" s="212" t="s">
        <v>454</v>
      </c>
    </row>
    <row r="26" spans="1:9" s="93" customFormat="1" ht="18.75" x14ac:dyDescent="0.3">
      <c r="A26" s="214"/>
      <c r="B26" s="215"/>
      <c r="C26" s="216"/>
      <c r="D26" s="217"/>
      <c r="E26" s="214"/>
      <c r="F26" s="215"/>
      <c r="G26" s="216"/>
      <c r="H26" s="92"/>
      <c r="I26" s="92"/>
    </row>
    <row r="27" spans="1:9" ht="18.75" x14ac:dyDescent="0.3">
      <c r="C27" s="216"/>
      <c r="D27" s="218"/>
      <c r="G27" s="216"/>
      <c r="H27" s="92"/>
      <c r="I27" s="92"/>
    </row>
    <row r="28" spans="1:9" ht="18.75" x14ac:dyDescent="0.3">
      <c r="C28" s="216"/>
      <c r="D28" s="213"/>
      <c r="G28" s="216"/>
      <c r="H28" s="92"/>
      <c r="I28" s="92"/>
    </row>
    <row r="29" spans="1:9" ht="18.75" x14ac:dyDescent="0.3">
      <c r="C29" s="216"/>
      <c r="D29" s="213"/>
      <c r="G29" s="216"/>
      <c r="H29" s="92"/>
      <c r="I29" s="92"/>
    </row>
    <row r="30" spans="1:9" ht="18.75" x14ac:dyDescent="0.3">
      <c r="C30" s="216"/>
      <c r="D30" s="213"/>
      <c r="G30" s="216"/>
      <c r="H30" s="92"/>
      <c r="I30" s="92"/>
    </row>
    <row r="31" spans="1:9" ht="18.75" x14ac:dyDescent="0.3">
      <c r="C31" s="216"/>
      <c r="D31" s="213"/>
      <c r="G31" s="216"/>
      <c r="H31" s="92"/>
      <c r="I31" s="92"/>
    </row>
    <row r="32" spans="1:9" ht="18.75" x14ac:dyDescent="0.3">
      <c r="C32" s="216"/>
      <c r="D32" s="213"/>
      <c r="G32" s="216"/>
      <c r="H32" s="92"/>
      <c r="I32" s="92"/>
    </row>
    <row r="33" spans="3:9" ht="18.75" x14ac:dyDescent="0.3">
      <c r="C33" s="216"/>
      <c r="D33" s="213"/>
      <c r="G33" s="216"/>
      <c r="H33" s="92"/>
      <c r="I33" s="92"/>
    </row>
    <row r="34" spans="3:9" ht="18.75" x14ac:dyDescent="0.3">
      <c r="C34" s="216"/>
      <c r="D34" s="213"/>
      <c r="G34" s="216"/>
      <c r="H34" s="92"/>
      <c r="I34" s="92"/>
    </row>
    <row r="35" spans="3:9" ht="18.75" x14ac:dyDescent="0.3">
      <c r="C35" s="216"/>
      <c r="D35" s="213"/>
      <c r="G35" s="216"/>
      <c r="H35" s="92"/>
      <c r="I35" s="92"/>
    </row>
    <row r="36" spans="3:9" ht="18.75" x14ac:dyDescent="0.3">
      <c r="C36" s="216"/>
      <c r="D36" s="213"/>
      <c r="G36" s="216"/>
      <c r="H36" s="92"/>
      <c r="I36" s="92"/>
    </row>
    <row r="37" spans="3:9" ht="18.75" x14ac:dyDescent="0.3">
      <c r="C37" s="216"/>
      <c r="D37" s="213"/>
      <c r="G37" s="216"/>
      <c r="H37" s="92"/>
      <c r="I37" s="92"/>
    </row>
    <row r="38" spans="3:9" ht="18.75" x14ac:dyDescent="0.3">
      <c r="C38" s="216"/>
      <c r="D38" s="213"/>
      <c r="G38" s="216"/>
      <c r="H38" s="92"/>
      <c r="I38" s="92"/>
    </row>
    <row r="39" spans="3:9" ht="18.75" x14ac:dyDescent="0.3">
      <c r="C39" s="216"/>
      <c r="D39" s="213"/>
      <c r="G39" s="216"/>
      <c r="H39" s="92"/>
      <c r="I39" s="92"/>
    </row>
    <row r="40" spans="3:9" ht="18.75" x14ac:dyDescent="0.3">
      <c r="C40" s="216"/>
      <c r="D40" s="213"/>
      <c r="G40" s="216"/>
      <c r="H40" s="92"/>
      <c r="I40" s="92"/>
    </row>
    <row r="41" spans="3:9" ht="18.75" x14ac:dyDescent="0.3">
      <c r="C41" s="216"/>
      <c r="D41" s="213"/>
      <c r="G41" s="216"/>
      <c r="H41" s="92"/>
      <c r="I41" s="92"/>
    </row>
    <row r="42" spans="3:9" ht="18.75" x14ac:dyDescent="0.3">
      <c r="C42" s="216"/>
      <c r="D42" s="213"/>
      <c r="G42" s="216"/>
      <c r="H42" s="92"/>
      <c r="I42" s="92"/>
    </row>
    <row r="43" spans="3:9" ht="18.75" x14ac:dyDescent="0.3">
      <c r="C43" s="216"/>
      <c r="D43" s="213"/>
      <c r="G43" s="216"/>
      <c r="H43" s="92"/>
      <c r="I43" s="92"/>
    </row>
    <row r="44" spans="3:9" ht="18.75" x14ac:dyDescent="0.3">
      <c r="C44" s="216"/>
      <c r="D44" s="213"/>
      <c r="G44" s="216"/>
      <c r="H44" s="92"/>
      <c r="I44" s="92"/>
    </row>
    <row r="45" spans="3:9" ht="18.75" x14ac:dyDescent="0.3">
      <c r="C45" s="216"/>
      <c r="D45" s="213"/>
      <c r="G45" s="216"/>
      <c r="H45" s="92"/>
      <c r="I45" s="92"/>
    </row>
    <row r="46" spans="3:9" ht="18.75" x14ac:dyDescent="0.3">
      <c r="C46" s="216"/>
      <c r="D46" s="213"/>
      <c r="G46" s="216"/>
      <c r="H46" s="92"/>
      <c r="I46" s="92"/>
    </row>
    <row r="47" spans="3:9" ht="18.75" x14ac:dyDescent="0.3">
      <c r="C47" s="216"/>
      <c r="D47" s="213"/>
      <c r="G47" s="216"/>
      <c r="H47" s="92"/>
      <c r="I47" s="92"/>
    </row>
    <row r="48" spans="3:9" ht="18.75" x14ac:dyDescent="0.3">
      <c r="C48" s="216"/>
      <c r="D48" s="213"/>
      <c r="G48" s="216"/>
      <c r="H48" s="92"/>
      <c r="I48" s="92"/>
    </row>
    <row r="49" spans="3:9" ht="18.75" x14ac:dyDescent="0.3">
      <c r="C49" s="216"/>
      <c r="D49" s="213"/>
      <c r="G49" s="216"/>
      <c r="H49" s="92"/>
      <c r="I49" s="92"/>
    </row>
    <row r="50" spans="3:9" ht="18.75" x14ac:dyDescent="0.3">
      <c r="C50" s="216"/>
      <c r="D50" s="213"/>
      <c r="G50" s="216"/>
      <c r="H50" s="92"/>
      <c r="I50" s="92"/>
    </row>
    <row r="51" spans="3:9" ht="18.75" x14ac:dyDescent="0.3">
      <c r="C51" s="216"/>
      <c r="D51" s="213"/>
      <c r="G51" s="216"/>
      <c r="H51" s="92"/>
      <c r="I51" s="92"/>
    </row>
    <row r="52" spans="3:9" ht="18.75" x14ac:dyDescent="0.3">
      <c r="C52" s="216"/>
      <c r="D52" s="213"/>
      <c r="G52" s="216"/>
      <c r="H52" s="92"/>
      <c r="I52" s="92"/>
    </row>
    <row r="53" spans="3:9" ht="18.75" x14ac:dyDescent="0.3">
      <c r="C53" s="216"/>
      <c r="D53" s="213"/>
      <c r="G53" s="216"/>
      <c r="H53" s="92"/>
      <c r="I53" s="92"/>
    </row>
    <row r="54" spans="3:9" ht="18.75" x14ac:dyDescent="0.3">
      <c r="C54" s="216"/>
      <c r="D54" s="213"/>
      <c r="G54" s="216"/>
      <c r="H54" s="92"/>
      <c r="I54" s="92"/>
    </row>
    <row r="55" spans="3:9" ht="18.75" x14ac:dyDescent="0.3">
      <c r="C55" s="216"/>
      <c r="D55" s="213"/>
      <c r="G55" s="216"/>
      <c r="H55" s="92"/>
      <c r="I55" s="92"/>
    </row>
    <row r="56" spans="3:9" ht="18.75" x14ac:dyDescent="0.3">
      <c r="C56" s="216"/>
      <c r="D56" s="213"/>
      <c r="G56" s="216"/>
      <c r="H56" s="92"/>
      <c r="I56" s="92"/>
    </row>
    <row r="57" spans="3:9" ht="18.75" x14ac:dyDescent="0.3">
      <c r="C57" s="216"/>
      <c r="D57" s="213"/>
      <c r="G57" s="216"/>
      <c r="H57" s="92"/>
      <c r="I57" s="92"/>
    </row>
    <row r="58" spans="3:9" ht="18.75" x14ac:dyDescent="0.3">
      <c r="C58" s="216"/>
      <c r="D58" s="213"/>
      <c r="G58" s="216"/>
      <c r="H58" s="92"/>
      <c r="I58" s="92"/>
    </row>
    <row r="59" spans="3:9" ht="18.75" x14ac:dyDescent="0.3">
      <c r="C59" s="216"/>
      <c r="D59" s="213"/>
      <c r="G59" s="216"/>
      <c r="H59" s="92"/>
      <c r="I59" s="92"/>
    </row>
    <row r="60" spans="3:9" ht="18.75" x14ac:dyDescent="0.3">
      <c r="C60" s="216"/>
      <c r="D60" s="213"/>
      <c r="G60" s="216"/>
      <c r="H60" s="92"/>
      <c r="I60" s="92"/>
    </row>
    <row r="61" spans="3:9" ht="18.75" x14ac:dyDescent="0.3">
      <c r="C61" s="216"/>
      <c r="D61" s="213"/>
      <c r="G61" s="216"/>
      <c r="H61" s="92"/>
      <c r="I61" s="92"/>
    </row>
    <row r="62" spans="3:9" ht="18.75" x14ac:dyDescent="0.3">
      <c r="C62" s="216"/>
      <c r="D62" s="213"/>
      <c r="G62" s="216"/>
      <c r="H62" s="92"/>
      <c r="I62" s="92"/>
    </row>
    <row r="63" spans="3:9" ht="18.75" x14ac:dyDescent="0.3">
      <c r="C63" s="216"/>
      <c r="D63" s="213"/>
      <c r="G63" s="216"/>
      <c r="H63" s="92"/>
      <c r="I63" s="92"/>
    </row>
    <row r="64" spans="3:9" ht="18.75" x14ac:dyDescent="0.3">
      <c r="C64" s="216"/>
      <c r="D64" s="213"/>
      <c r="G64" s="216"/>
      <c r="H64" s="92"/>
      <c r="I64" s="92"/>
    </row>
    <row r="65" spans="3:9" ht="18.75" x14ac:dyDescent="0.3">
      <c r="C65" s="216"/>
      <c r="D65" s="213"/>
      <c r="G65" s="216"/>
      <c r="H65" s="92"/>
      <c r="I65" s="92"/>
    </row>
    <row r="66" spans="3:9" ht="18.75" x14ac:dyDescent="0.3">
      <c r="C66" s="216"/>
      <c r="D66" s="213"/>
      <c r="G66" s="216"/>
      <c r="H66" s="92"/>
      <c r="I66" s="92"/>
    </row>
    <row r="67" spans="3:9" ht="18.75" x14ac:dyDescent="0.3">
      <c r="C67" s="216"/>
      <c r="D67" s="213"/>
      <c r="G67" s="216"/>
      <c r="H67" s="92"/>
      <c r="I67" s="92"/>
    </row>
    <row r="68" spans="3:9" ht="18.75" x14ac:dyDescent="0.3">
      <c r="C68" s="216"/>
      <c r="D68" s="213"/>
      <c r="G68" s="216"/>
      <c r="H68" s="92"/>
      <c r="I68" s="92"/>
    </row>
    <row r="69" spans="3:9" ht="18.75" x14ac:dyDescent="0.3">
      <c r="C69" s="216"/>
      <c r="D69" s="213"/>
      <c r="G69" s="216"/>
      <c r="H69" s="92"/>
      <c r="I69" s="92"/>
    </row>
    <row r="70" spans="3:9" ht="18.75" x14ac:dyDescent="0.3">
      <c r="C70" s="216"/>
      <c r="D70" s="213"/>
      <c r="G70" s="216"/>
      <c r="H70" s="92"/>
      <c r="I70" s="92"/>
    </row>
    <row r="71" spans="3:9" ht="18.75" x14ac:dyDescent="0.3">
      <c r="C71" s="216"/>
      <c r="D71" s="213"/>
      <c r="G71" s="216"/>
      <c r="H71" s="92"/>
      <c r="I71" s="92"/>
    </row>
    <row r="72" spans="3:9" ht="18.75" x14ac:dyDescent="0.3">
      <c r="C72" s="216"/>
      <c r="D72" s="213"/>
      <c r="G72" s="216"/>
      <c r="H72" s="92"/>
      <c r="I72" s="92"/>
    </row>
    <row r="73" spans="3:9" ht="18.75" x14ac:dyDescent="0.3">
      <c r="C73" s="216"/>
      <c r="D73" s="213"/>
      <c r="G73" s="216"/>
      <c r="H73" s="92"/>
      <c r="I73" s="92"/>
    </row>
    <row r="74" spans="3:9" ht="18.75" x14ac:dyDescent="0.3">
      <c r="C74" s="216"/>
      <c r="D74" s="213"/>
      <c r="G74" s="216"/>
      <c r="H74" s="92"/>
      <c r="I74" s="92"/>
    </row>
    <row r="75" spans="3:9" ht="18.75" x14ac:dyDescent="0.3">
      <c r="C75" s="216"/>
      <c r="D75" s="213"/>
      <c r="G75" s="216"/>
      <c r="H75" s="92"/>
      <c r="I75" s="92"/>
    </row>
    <row r="76" spans="3:9" ht="18.75" x14ac:dyDescent="0.3">
      <c r="C76" s="216"/>
      <c r="D76" s="213"/>
      <c r="G76" s="216"/>
      <c r="H76" s="92"/>
      <c r="I76" s="92"/>
    </row>
    <row r="77" spans="3:9" ht="18.75" x14ac:dyDescent="0.3">
      <c r="C77" s="216"/>
      <c r="D77" s="213"/>
      <c r="G77" s="216"/>
      <c r="H77" s="92"/>
      <c r="I77" s="92"/>
    </row>
    <row r="78" spans="3:9" ht="18.75" x14ac:dyDescent="0.3">
      <c r="C78" s="216"/>
      <c r="D78" s="213"/>
      <c r="G78" s="216"/>
      <c r="H78" s="92"/>
      <c r="I78" s="92"/>
    </row>
    <row r="79" spans="3:9" ht="18.75" x14ac:dyDescent="0.3">
      <c r="C79" s="216"/>
      <c r="D79" s="213"/>
      <c r="G79" s="216"/>
      <c r="H79" s="92"/>
      <c r="I79" s="92"/>
    </row>
    <row r="80" spans="3:9" ht="18.75" x14ac:dyDescent="0.3">
      <c r="C80" s="216"/>
      <c r="D80" s="213"/>
      <c r="G80" s="216"/>
      <c r="H80" s="92"/>
      <c r="I80" s="92"/>
    </row>
    <row r="81" spans="3:9" ht="18.75" x14ac:dyDescent="0.3">
      <c r="C81" s="216"/>
      <c r="D81" s="213"/>
      <c r="G81" s="216"/>
      <c r="H81" s="92"/>
      <c r="I81" s="92"/>
    </row>
    <row r="82" spans="3:9" ht="18.75" x14ac:dyDescent="0.3">
      <c r="C82" s="216"/>
      <c r="D82" s="213"/>
      <c r="G82" s="216"/>
      <c r="H82" s="92"/>
      <c r="I82" s="92"/>
    </row>
    <row r="83" spans="3:9" ht="18.75" x14ac:dyDescent="0.3">
      <c r="C83" s="216"/>
      <c r="D83" s="213"/>
      <c r="G83" s="216"/>
      <c r="H83" s="92"/>
      <c r="I83" s="92"/>
    </row>
    <row r="84" spans="3:9" ht="18.75" x14ac:dyDescent="0.3">
      <c r="C84" s="216"/>
      <c r="D84" s="213"/>
      <c r="G84" s="216"/>
      <c r="H84" s="92"/>
      <c r="I84" s="92"/>
    </row>
    <row r="85" spans="3:9" ht="18.75" x14ac:dyDescent="0.3">
      <c r="C85" s="216"/>
      <c r="D85" s="213"/>
      <c r="G85" s="216"/>
      <c r="H85" s="92"/>
      <c r="I85" s="92"/>
    </row>
    <row r="86" spans="3:9" ht="18.75" x14ac:dyDescent="0.3">
      <c r="C86" s="216"/>
      <c r="D86" s="213"/>
      <c r="G86" s="216"/>
      <c r="H86" s="92"/>
      <c r="I86" s="92"/>
    </row>
    <row r="87" spans="3:9" ht="18.75" x14ac:dyDescent="0.3">
      <c r="C87" s="216"/>
      <c r="D87" s="213"/>
      <c r="G87" s="216"/>
      <c r="H87" s="92"/>
      <c r="I87" s="92"/>
    </row>
    <row r="88" spans="3:9" ht="18.75" x14ac:dyDescent="0.3">
      <c r="C88" s="216"/>
      <c r="D88" s="213"/>
      <c r="G88" s="216"/>
      <c r="H88" s="92"/>
      <c r="I88" s="92"/>
    </row>
    <row r="89" spans="3:9" ht="18.75" x14ac:dyDescent="0.3">
      <c r="C89" s="216"/>
      <c r="D89" s="213"/>
      <c r="G89" s="216"/>
      <c r="H89" s="92"/>
      <c r="I89" s="92"/>
    </row>
    <row r="90" spans="3:9" ht="18.75" x14ac:dyDescent="0.3">
      <c r="C90" s="216"/>
      <c r="D90" s="213"/>
      <c r="G90" s="216"/>
      <c r="H90" s="92"/>
      <c r="I90" s="92"/>
    </row>
    <row r="91" spans="3:9" ht="18.75" x14ac:dyDescent="0.3">
      <c r="C91" s="216"/>
      <c r="D91" s="213"/>
      <c r="G91" s="216"/>
      <c r="H91" s="92"/>
      <c r="I91" s="92"/>
    </row>
    <row r="92" spans="3:9" ht="18.75" x14ac:dyDescent="0.3">
      <c r="C92" s="216"/>
      <c r="D92" s="213"/>
      <c r="G92" s="216"/>
      <c r="H92" s="92"/>
      <c r="I92" s="92"/>
    </row>
    <row r="93" spans="3:9" ht="18.75" x14ac:dyDescent="0.3">
      <c r="C93" s="216"/>
      <c r="D93" s="213"/>
      <c r="G93" s="216"/>
      <c r="H93" s="92"/>
      <c r="I93" s="92"/>
    </row>
    <row r="94" spans="3:9" ht="18.75" x14ac:dyDescent="0.3">
      <c r="C94" s="216"/>
      <c r="D94" s="213"/>
      <c r="G94" s="216"/>
      <c r="H94" s="92"/>
      <c r="I94" s="92"/>
    </row>
    <row r="95" spans="3:9" ht="18.75" x14ac:dyDescent="0.3">
      <c r="C95" s="216"/>
      <c r="D95" s="213"/>
      <c r="G95" s="216"/>
      <c r="H95" s="92"/>
      <c r="I95" s="92"/>
    </row>
    <row r="96" spans="3:9" ht="18.75" x14ac:dyDescent="0.3">
      <c r="C96" s="216"/>
      <c r="D96" s="213"/>
      <c r="G96" s="216"/>
      <c r="H96" s="92"/>
      <c r="I96" s="92"/>
    </row>
    <row r="97" spans="3:9" ht="18.75" x14ac:dyDescent="0.3">
      <c r="C97" s="216"/>
      <c r="D97" s="213"/>
      <c r="G97" s="216"/>
      <c r="H97" s="92"/>
      <c r="I97" s="92"/>
    </row>
    <row r="98" spans="3:9" ht="18.75" x14ac:dyDescent="0.3">
      <c r="C98" s="216"/>
      <c r="D98" s="213"/>
      <c r="G98" s="216"/>
      <c r="H98" s="92"/>
      <c r="I98" s="92"/>
    </row>
    <row r="99" spans="3:9" ht="18.75" x14ac:dyDescent="0.3">
      <c r="C99" s="216"/>
      <c r="D99" s="213"/>
      <c r="G99" s="216"/>
      <c r="H99" s="92"/>
      <c r="I99" s="92"/>
    </row>
    <row r="100" spans="3:9" ht="18.75" x14ac:dyDescent="0.3">
      <c r="C100" s="216"/>
      <c r="D100" s="213"/>
      <c r="G100" s="216"/>
      <c r="H100" s="92"/>
      <c r="I100" s="92"/>
    </row>
    <row r="101" spans="3:9" ht="18.75" x14ac:dyDescent="0.3">
      <c r="C101" s="216"/>
      <c r="D101" s="213"/>
      <c r="G101" s="216"/>
      <c r="H101" s="92"/>
      <c r="I101" s="92"/>
    </row>
    <row r="102" spans="3:9" ht="18.75" x14ac:dyDescent="0.3">
      <c r="C102" s="216"/>
      <c r="D102" s="213"/>
      <c r="G102" s="216"/>
      <c r="H102" s="92"/>
      <c r="I102" s="92"/>
    </row>
    <row r="103" spans="3:9" ht="18.75" x14ac:dyDescent="0.3">
      <c r="C103" s="216"/>
      <c r="D103" s="213"/>
      <c r="G103" s="216"/>
      <c r="H103" s="92"/>
      <c r="I103" s="92"/>
    </row>
    <row r="104" spans="3:9" ht="18.75" x14ac:dyDescent="0.3">
      <c r="C104" s="216"/>
      <c r="D104" s="213"/>
      <c r="G104" s="216"/>
      <c r="H104" s="92"/>
      <c r="I104" s="92"/>
    </row>
    <row r="105" spans="3:9" ht="18.75" x14ac:dyDescent="0.3">
      <c r="C105" s="216"/>
      <c r="D105" s="213"/>
      <c r="G105" s="216"/>
      <c r="H105" s="92"/>
      <c r="I105" s="92"/>
    </row>
    <row r="106" spans="3:9" ht="18.75" x14ac:dyDescent="0.3">
      <c r="C106" s="216"/>
      <c r="D106" s="213"/>
      <c r="G106" s="216"/>
      <c r="H106" s="92"/>
      <c r="I106" s="92"/>
    </row>
    <row r="107" spans="3:9" ht="18.75" x14ac:dyDescent="0.3">
      <c r="C107" s="216"/>
      <c r="D107" s="213"/>
      <c r="G107" s="216"/>
      <c r="H107" s="92"/>
      <c r="I107" s="92"/>
    </row>
    <row r="108" spans="3:9" ht="18.75" x14ac:dyDescent="0.3">
      <c r="C108" s="216"/>
      <c r="D108" s="213"/>
      <c r="G108" s="216"/>
      <c r="H108" s="92"/>
      <c r="I108" s="92"/>
    </row>
    <row r="109" spans="3:9" ht="18.75" x14ac:dyDescent="0.3">
      <c r="C109" s="216"/>
      <c r="D109" s="213"/>
      <c r="G109" s="216"/>
      <c r="H109" s="92"/>
      <c r="I109" s="92"/>
    </row>
    <row r="110" spans="3:9" ht="18.75" x14ac:dyDescent="0.3">
      <c r="C110" s="216"/>
      <c r="D110" s="213"/>
      <c r="G110" s="216"/>
      <c r="H110" s="92"/>
      <c r="I110" s="92"/>
    </row>
    <row r="111" spans="3:9" ht="18.75" x14ac:dyDescent="0.3">
      <c r="C111" s="216"/>
      <c r="D111" s="213"/>
      <c r="G111" s="216"/>
      <c r="H111" s="92"/>
      <c r="I111" s="92"/>
    </row>
    <row r="112" spans="3:9" ht="18.75" x14ac:dyDescent="0.3">
      <c r="C112" s="216"/>
      <c r="D112" s="213"/>
      <c r="G112" s="216"/>
      <c r="H112" s="92"/>
      <c r="I112" s="92"/>
    </row>
    <row r="113" spans="3:9" ht="18.75" x14ac:dyDescent="0.3">
      <c r="C113" s="216"/>
      <c r="D113" s="213"/>
      <c r="G113" s="216"/>
      <c r="H113" s="92"/>
      <c r="I113" s="92"/>
    </row>
    <row r="114" spans="3:9" ht="18.75" x14ac:dyDescent="0.3">
      <c r="C114" s="216"/>
      <c r="D114" s="213"/>
      <c r="G114" s="216"/>
      <c r="H114" s="92"/>
      <c r="I114" s="92"/>
    </row>
    <row r="115" spans="3:9" ht="18.75" x14ac:dyDescent="0.3">
      <c r="C115" s="216"/>
      <c r="D115" s="213"/>
      <c r="G115" s="216"/>
      <c r="H115" s="92"/>
      <c r="I115" s="92"/>
    </row>
    <row r="116" spans="3:9" ht="18.75" x14ac:dyDescent="0.3">
      <c r="C116" s="216"/>
      <c r="D116" s="213"/>
      <c r="G116" s="216"/>
      <c r="H116" s="92"/>
      <c r="I116" s="92"/>
    </row>
    <row r="117" spans="3:9" ht="18.75" x14ac:dyDescent="0.3">
      <c r="C117" s="216"/>
      <c r="D117" s="213"/>
      <c r="G117" s="216"/>
      <c r="H117" s="92"/>
      <c r="I117" s="92"/>
    </row>
    <row r="118" spans="3:9" ht="18.75" x14ac:dyDescent="0.3">
      <c r="C118" s="216"/>
      <c r="D118" s="213"/>
      <c r="G118" s="216"/>
      <c r="H118" s="92"/>
      <c r="I118" s="92"/>
    </row>
    <row r="119" spans="3:9" ht="18.75" x14ac:dyDescent="0.3">
      <c r="C119" s="216"/>
      <c r="D119" s="213"/>
      <c r="G119" s="216"/>
      <c r="H119" s="92"/>
      <c r="I119" s="92"/>
    </row>
    <row r="120" spans="3:9" ht="18.75" x14ac:dyDescent="0.3">
      <c r="C120" s="216"/>
      <c r="D120" s="213"/>
      <c r="G120" s="216"/>
      <c r="H120" s="92"/>
      <c r="I120" s="92"/>
    </row>
    <row r="121" spans="3:9" ht="18.75" x14ac:dyDescent="0.3">
      <c r="C121" s="216"/>
      <c r="D121" s="213"/>
      <c r="G121" s="216"/>
      <c r="H121" s="92"/>
      <c r="I121" s="92"/>
    </row>
    <row r="122" spans="3:9" ht="18.75" x14ac:dyDescent="0.3">
      <c r="C122" s="216"/>
      <c r="D122" s="213"/>
      <c r="G122" s="216"/>
      <c r="H122" s="92"/>
      <c r="I122" s="92"/>
    </row>
    <row r="123" spans="3:9" ht="18.75" x14ac:dyDescent="0.3">
      <c r="C123" s="216"/>
      <c r="D123" s="213"/>
      <c r="G123" s="216"/>
      <c r="H123" s="92"/>
      <c r="I123" s="92"/>
    </row>
    <row r="124" spans="3:9" ht="18.75" x14ac:dyDescent="0.3">
      <c r="C124" s="216"/>
      <c r="D124" s="213"/>
      <c r="G124" s="216"/>
      <c r="H124" s="92"/>
      <c r="I124" s="92"/>
    </row>
    <row r="125" spans="3:9" ht="18.75" x14ac:dyDescent="0.3">
      <c r="C125" s="216"/>
      <c r="D125" s="213"/>
      <c r="G125" s="216"/>
      <c r="H125" s="92"/>
      <c r="I125" s="92"/>
    </row>
    <row r="126" spans="3:9" ht="18.75" x14ac:dyDescent="0.3">
      <c r="C126" s="216"/>
      <c r="D126" s="213"/>
      <c r="G126" s="216"/>
      <c r="H126" s="92"/>
      <c r="I126" s="92"/>
    </row>
    <row r="127" spans="3:9" ht="18.75" x14ac:dyDescent="0.3">
      <c r="C127" s="216"/>
      <c r="D127" s="213"/>
      <c r="G127" s="216"/>
      <c r="H127" s="92"/>
      <c r="I127" s="92"/>
    </row>
    <row r="128" spans="3:9" ht="18.75" x14ac:dyDescent="0.3">
      <c r="C128" s="216"/>
      <c r="D128" s="213"/>
      <c r="G128" s="216"/>
      <c r="H128" s="92"/>
      <c r="I128" s="92"/>
    </row>
    <row r="129" spans="3:9" ht="18.75" x14ac:dyDescent="0.3">
      <c r="C129" s="216"/>
      <c r="D129" s="213"/>
      <c r="G129" s="216"/>
      <c r="H129" s="92"/>
      <c r="I129" s="92"/>
    </row>
    <row r="130" spans="3:9" ht="18.75" x14ac:dyDescent="0.3">
      <c r="C130" s="216"/>
      <c r="D130" s="213"/>
      <c r="G130" s="216"/>
      <c r="H130" s="92"/>
      <c r="I130" s="92"/>
    </row>
    <row r="131" spans="3:9" ht="18.75" x14ac:dyDescent="0.3">
      <c r="C131" s="216"/>
      <c r="D131" s="213"/>
      <c r="G131" s="216"/>
      <c r="H131" s="92"/>
      <c r="I131" s="92"/>
    </row>
    <row r="132" spans="3:9" ht="18.75" x14ac:dyDescent="0.3">
      <c r="C132" s="216"/>
      <c r="D132" s="213"/>
      <c r="G132" s="216"/>
      <c r="H132" s="92"/>
      <c r="I132" s="92"/>
    </row>
    <row r="133" spans="3:9" ht="18.75" x14ac:dyDescent="0.3">
      <c r="C133" s="216"/>
      <c r="D133" s="213"/>
      <c r="G133" s="216"/>
      <c r="H133" s="92"/>
      <c r="I133" s="92"/>
    </row>
    <row r="134" spans="3:9" ht="18.75" x14ac:dyDescent="0.3">
      <c r="C134" s="216"/>
      <c r="D134" s="213"/>
      <c r="G134" s="216"/>
      <c r="H134" s="92"/>
      <c r="I134" s="92"/>
    </row>
    <row r="135" spans="3:9" ht="18.75" x14ac:dyDescent="0.3">
      <c r="C135" s="216"/>
      <c r="D135" s="213"/>
      <c r="G135" s="216"/>
      <c r="H135" s="92"/>
      <c r="I135" s="92"/>
    </row>
    <row r="136" spans="3:9" ht="18.75" x14ac:dyDescent="0.3">
      <c r="C136" s="216"/>
      <c r="D136" s="213"/>
      <c r="G136" s="216"/>
      <c r="H136" s="92"/>
      <c r="I136" s="92"/>
    </row>
    <row r="137" spans="3:9" ht="18.75" x14ac:dyDescent="0.3">
      <c r="C137" s="216"/>
      <c r="D137" s="213"/>
      <c r="G137" s="216"/>
      <c r="H137" s="92"/>
      <c r="I137" s="92"/>
    </row>
    <row r="138" spans="3:9" ht="18.75" x14ac:dyDescent="0.3">
      <c r="C138" s="216"/>
      <c r="D138" s="213"/>
      <c r="G138" s="216"/>
      <c r="H138" s="92"/>
      <c r="I138" s="92"/>
    </row>
    <row r="139" spans="3:9" ht="18.75" x14ac:dyDescent="0.3">
      <c r="C139" s="216"/>
      <c r="D139" s="213"/>
      <c r="G139" s="216"/>
      <c r="H139" s="92"/>
      <c r="I139" s="92"/>
    </row>
    <row r="140" spans="3:9" ht="18.75" x14ac:dyDescent="0.3">
      <c r="C140" s="216"/>
      <c r="D140" s="213"/>
      <c r="G140" s="216"/>
      <c r="H140" s="92"/>
      <c r="I140" s="92"/>
    </row>
    <row r="141" spans="3:9" ht="18.75" x14ac:dyDescent="0.3">
      <c r="C141" s="216"/>
      <c r="D141" s="213"/>
      <c r="G141" s="216"/>
      <c r="H141" s="92"/>
      <c r="I141" s="92"/>
    </row>
    <row r="142" spans="3:9" ht="18.75" x14ac:dyDescent="0.3">
      <c r="C142" s="216"/>
      <c r="D142" s="213"/>
      <c r="G142" s="216"/>
      <c r="H142" s="92"/>
      <c r="I142" s="92"/>
    </row>
    <row r="143" spans="3:9" ht="18.75" x14ac:dyDescent="0.3">
      <c r="C143" s="216"/>
      <c r="D143" s="213"/>
      <c r="G143" s="216"/>
      <c r="H143" s="92"/>
      <c r="I143" s="92"/>
    </row>
    <row r="144" spans="3:9" ht="18.75" x14ac:dyDescent="0.3">
      <c r="C144" s="216"/>
      <c r="D144" s="213"/>
      <c r="G144" s="216"/>
      <c r="H144" s="92"/>
      <c r="I144" s="92"/>
    </row>
    <row r="145" spans="3:9" ht="18.75" x14ac:dyDescent="0.3">
      <c r="C145" s="216"/>
      <c r="D145" s="213"/>
      <c r="G145" s="216"/>
      <c r="H145" s="92"/>
      <c r="I145" s="92"/>
    </row>
    <row r="146" spans="3:9" ht="18.75" x14ac:dyDescent="0.3">
      <c r="C146" s="216"/>
      <c r="D146" s="213"/>
      <c r="G146" s="216"/>
      <c r="H146" s="92"/>
      <c r="I146" s="92"/>
    </row>
    <row r="147" spans="3:9" ht="18.75" x14ac:dyDescent="0.3">
      <c r="C147" s="216"/>
      <c r="D147" s="213"/>
      <c r="G147" s="216"/>
      <c r="H147" s="92"/>
      <c r="I147" s="92"/>
    </row>
    <row r="148" spans="3:9" ht="18.75" x14ac:dyDescent="0.3">
      <c r="C148" s="216"/>
      <c r="D148" s="213"/>
      <c r="G148" s="216"/>
      <c r="H148" s="92"/>
      <c r="I148" s="92"/>
    </row>
    <row r="149" spans="3:9" ht="18.75" x14ac:dyDescent="0.3">
      <c r="C149" s="216"/>
      <c r="D149" s="213"/>
      <c r="G149" s="216"/>
      <c r="H149" s="92"/>
      <c r="I149" s="92"/>
    </row>
    <row r="150" spans="3:9" ht="18.75" x14ac:dyDescent="0.3">
      <c r="C150" s="216"/>
      <c r="D150" s="213"/>
      <c r="G150" s="216"/>
      <c r="H150" s="92"/>
      <c r="I150" s="92"/>
    </row>
    <row r="151" spans="3:9" ht="18.75" x14ac:dyDescent="0.3">
      <c r="C151" s="216"/>
      <c r="D151" s="213"/>
      <c r="G151" s="216"/>
      <c r="H151" s="92"/>
      <c r="I151" s="92"/>
    </row>
    <row r="152" spans="3:9" ht="18.75" x14ac:dyDescent="0.3">
      <c r="C152" s="216"/>
      <c r="D152" s="213"/>
      <c r="G152" s="216"/>
      <c r="H152" s="92"/>
      <c r="I152" s="92"/>
    </row>
    <row r="153" spans="3:9" ht="18.75" x14ac:dyDescent="0.3">
      <c r="C153" s="216"/>
      <c r="D153" s="213"/>
      <c r="G153" s="216"/>
      <c r="H153" s="92"/>
      <c r="I153" s="92"/>
    </row>
    <row r="154" spans="3:9" ht="18.75" x14ac:dyDescent="0.3">
      <c r="C154" s="216"/>
      <c r="D154" s="213"/>
      <c r="G154" s="216"/>
      <c r="H154" s="92"/>
      <c r="I154" s="92"/>
    </row>
    <row r="155" spans="3:9" ht="18.75" x14ac:dyDescent="0.3">
      <c r="C155" s="216"/>
      <c r="D155" s="213"/>
      <c r="G155" s="216"/>
      <c r="H155" s="92"/>
      <c r="I155" s="92"/>
    </row>
    <row r="156" spans="3:9" ht="18.75" x14ac:dyDescent="0.3">
      <c r="C156" s="216"/>
      <c r="D156" s="213"/>
      <c r="G156" s="216"/>
      <c r="H156" s="92"/>
      <c r="I156" s="92"/>
    </row>
    <row r="157" spans="3:9" ht="18.75" x14ac:dyDescent="0.3">
      <c r="C157" s="216"/>
      <c r="D157" s="213"/>
      <c r="G157" s="216"/>
      <c r="H157" s="92"/>
      <c r="I157" s="92"/>
    </row>
    <row r="158" spans="3:9" ht="18.75" x14ac:dyDescent="0.3">
      <c r="C158" s="216"/>
      <c r="D158" s="213"/>
      <c r="G158" s="216"/>
      <c r="H158" s="92"/>
      <c r="I158" s="92"/>
    </row>
    <row r="159" spans="3:9" ht="18.75" x14ac:dyDescent="0.3">
      <c r="C159" s="216"/>
      <c r="D159" s="213"/>
      <c r="G159" s="216"/>
      <c r="H159" s="92"/>
      <c r="I159" s="92"/>
    </row>
    <row r="160" spans="3:9" ht="18.75" x14ac:dyDescent="0.3">
      <c r="C160" s="216"/>
      <c r="D160" s="213"/>
      <c r="G160" s="216"/>
      <c r="H160" s="92"/>
      <c r="I160" s="92"/>
    </row>
    <row r="161" spans="3:9" ht="18.75" x14ac:dyDescent="0.3">
      <c r="C161" s="216"/>
      <c r="D161" s="213"/>
      <c r="G161" s="216"/>
      <c r="H161" s="92"/>
      <c r="I161" s="92"/>
    </row>
    <row r="162" spans="3:9" ht="18.75" x14ac:dyDescent="0.3">
      <c r="C162" s="216"/>
      <c r="D162" s="213"/>
      <c r="G162" s="216"/>
      <c r="H162" s="92"/>
      <c r="I162" s="92"/>
    </row>
    <row r="163" spans="3:9" ht="18.75" x14ac:dyDescent="0.3">
      <c r="C163" s="216"/>
      <c r="D163" s="213"/>
      <c r="G163" s="216"/>
      <c r="H163" s="92"/>
      <c r="I163" s="92"/>
    </row>
    <row r="164" spans="3:9" ht="18.75" x14ac:dyDescent="0.3">
      <c r="C164" s="216"/>
      <c r="D164" s="213"/>
      <c r="G164" s="216"/>
      <c r="H164" s="92"/>
      <c r="I164" s="92"/>
    </row>
    <row r="165" spans="3:9" ht="18.75" x14ac:dyDescent="0.3">
      <c r="C165" s="216"/>
      <c r="D165" s="213"/>
      <c r="G165" s="216"/>
      <c r="H165" s="92"/>
      <c r="I165" s="92"/>
    </row>
    <row r="166" spans="3:9" ht="18.75" x14ac:dyDescent="0.3">
      <c r="C166" s="216"/>
      <c r="D166" s="213"/>
      <c r="G166" s="216"/>
      <c r="H166" s="92"/>
      <c r="I166" s="92"/>
    </row>
    <row r="167" spans="3:9" ht="18.75" x14ac:dyDescent="0.3">
      <c r="C167" s="216"/>
      <c r="D167" s="213"/>
      <c r="G167" s="216"/>
      <c r="H167" s="92"/>
      <c r="I167" s="92"/>
    </row>
    <row r="168" spans="3:9" ht="18.75" x14ac:dyDescent="0.3">
      <c r="C168" s="216"/>
      <c r="D168" s="213"/>
      <c r="G168" s="216"/>
      <c r="H168" s="92"/>
      <c r="I168" s="92"/>
    </row>
    <row r="169" spans="3:9" ht="18.75" x14ac:dyDescent="0.3">
      <c r="C169" s="216"/>
      <c r="D169" s="213"/>
      <c r="G169" s="216"/>
      <c r="H169" s="92"/>
      <c r="I169" s="92"/>
    </row>
    <row r="170" spans="3:9" ht="18.75" x14ac:dyDescent="0.3">
      <c r="C170" s="216"/>
      <c r="D170" s="213"/>
      <c r="G170" s="216"/>
      <c r="H170" s="92"/>
      <c r="I170" s="92"/>
    </row>
    <row r="171" spans="3:9" ht="18.75" x14ac:dyDescent="0.3">
      <c r="C171" s="216"/>
      <c r="D171" s="213"/>
      <c r="G171" s="216"/>
      <c r="H171" s="92"/>
      <c r="I171" s="92"/>
    </row>
    <row r="172" spans="3:9" ht="18.75" x14ac:dyDescent="0.3">
      <c r="C172" s="216"/>
      <c r="D172" s="213"/>
      <c r="G172" s="216"/>
      <c r="H172" s="92"/>
      <c r="I172" s="92"/>
    </row>
    <row r="173" spans="3:9" ht="18.75" x14ac:dyDescent="0.3">
      <c r="C173" s="216"/>
      <c r="D173" s="213"/>
      <c r="G173" s="216"/>
      <c r="H173" s="92"/>
      <c r="I173" s="92"/>
    </row>
    <row r="174" spans="3:9" ht="18.75" x14ac:dyDescent="0.3">
      <c r="C174" s="216"/>
      <c r="D174" s="213"/>
      <c r="G174" s="216"/>
      <c r="H174" s="92"/>
      <c r="I174" s="92"/>
    </row>
    <row r="175" spans="3:9" ht="18.75" x14ac:dyDescent="0.3">
      <c r="C175" s="216"/>
      <c r="D175" s="213"/>
      <c r="G175" s="216"/>
      <c r="H175" s="92"/>
      <c r="I175" s="92"/>
    </row>
    <row r="176" spans="3:9" ht="18.75" x14ac:dyDescent="0.3">
      <c r="C176" s="216"/>
      <c r="D176" s="213"/>
      <c r="G176" s="216"/>
      <c r="H176" s="92"/>
      <c r="I176" s="92"/>
    </row>
    <row r="177" spans="3:9" ht="18.75" x14ac:dyDescent="0.3">
      <c r="C177" s="216"/>
      <c r="D177" s="213"/>
      <c r="G177" s="216"/>
      <c r="H177" s="92"/>
      <c r="I177" s="92"/>
    </row>
    <row r="178" spans="3:9" ht="18.75" x14ac:dyDescent="0.3">
      <c r="C178" s="216"/>
      <c r="D178" s="213"/>
      <c r="G178" s="216"/>
      <c r="H178" s="92"/>
      <c r="I178" s="92"/>
    </row>
    <row r="179" spans="3:9" ht="18.75" x14ac:dyDescent="0.3">
      <c r="C179" s="216"/>
      <c r="D179" s="213"/>
      <c r="G179" s="216"/>
      <c r="H179" s="92"/>
      <c r="I179" s="92"/>
    </row>
    <row r="180" spans="3:9" ht="18.75" x14ac:dyDescent="0.3">
      <c r="C180" s="216"/>
      <c r="D180" s="213"/>
      <c r="G180" s="216"/>
      <c r="H180" s="92"/>
      <c r="I180" s="92"/>
    </row>
    <row r="181" spans="3:9" ht="18.75" x14ac:dyDescent="0.3">
      <c r="C181" s="216"/>
      <c r="D181" s="213"/>
      <c r="G181" s="216"/>
      <c r="H181" s="92"/>
      <c r="I181" s="92"/>
    </row>
    <row r="182" spans="3:9" ht="18.75" x14ac:dyDescent="0.3">
      <c r="C182" s="216"/>
      <c r="D182" s="213"/>
      <c r="G182" s="216"/>
      <c r="H182" s="92"/>
      <c r="I182" s="92"/>
    </row>
    <row r="183" spans="3:9" ht="18.75" x14ac:dyDescent="0.3">
      <c r="C183" s="216"/>
      <c r="D183" s="213"/>
      <c r="G183" s="216"/>
      <c r="H183" s="92"/>
      <c r="I183" s="92"/>
    </row>
    <row r="184" spans="3:9" ht="18.75" x14ac:dyDescent="0.3">
      <c r="C184" s="216"/>
      <c r="D184" s="213"/>
      <c r="G184" s="216"/>
      <c r="H184" s="92"/>
      <c r="I184" s="92"/>
    </row>
    <row r="185" spans="3:9" ht="18.75" x14ac:dyDescent="0.3">
      <c r="C185" s="216"/>
      <c r="D185" s="213"/>
      <c r="G185" s="216"/>
      <c r="H185" s="92"/>
      <c r="I185" s="92"/>
    </row>
    <row r="186" spans="3:9" ht="18.75" x14ac:dyDescent="0.3">
      <c r="C186" s="216"/>
      <c r="D186" s="213"/>
      <c r="G186" s="216"/>
      <c r="H186" s="92"/>
      <c r="I186" s="92"/>
    </row>
    <row r="187" spans="3:9" ht="18.75" x14ac:dyDescent="0.3">
      <c r="C187" s="216"/>
      <c r="D187" s="213"/>
      <c r="G187" s="216"/>
      <c r="H187" s="92"/>
      <c r="I187" s="92"/>
    </row>
    <row r="188" spans="3:9" ht="18.75" x14ac:dyDescent="0.3">
      <c r="C188" s="216"/>
      <c r="D188" s="213"/>
      <c r="G188" s="216"/>
      <c r="H188" s="92"/>
      <c r="I188" s="92"/>
    </row>
    <row r="189" spans="3:9" ht="18.75" x14ac:dyDescent="0.3">
      <c r="C189" s="216"/>
      <c r="D189" s="213"/>
      <c r="G189" s="216"/>
      <c r="H189" s="92"/>
      <c r="I189" s="92"/>
    </row>
    <row r="190" spans="3:9" ht="18.75" x14ac:dyDescent="0.3">
      <c r="C190" s="216"/>
      <c r="D190" s="213"/>
      <c r="G190" s="216"/>
      <c r="H190" s="92"/>
      <c r="I190" s="92"/>
    </row>
    <row r="191" spans="3:9" ht="18.75" x14ac:dyDescent="0.3">
      <c r="C191" s="216"/>
      <c r="D191" s="213"/>
      <c r="G191" s="216"/>
      <c r="H191" s="92"/>
      <c r="I191" s="92"/>
    </row>
    <row r="192" spans="3:9" ht="18.75" x14ac:dyDescent="0.3">
      <c r="C192" s="216"/>
      <c r="D192" s="213"/>
      <c r="G192" s="216"/>
      <c r="H192" s="92"/>
      <c r="I192" s="92"/>
    </row>
    <row r="193" spans="1:9" ht="18.75" x14ac:dyDescent="0.3">
      <c r="C193" s="216"/>
      <c r="D193" s="213"/>
      <c r="G193" s="216"/>
      <c r="H193" s="92"/>
      <c r="I193" s="92"/>
    </row>
    <row r="194" spans="1:9" ht="18.75" x14ac:dyDescent="0.3">
      <c r="C194" s="216"/>
      <c r="D194" s="213"/>
      <c r="G194" s="216"/>
      <c r="H194" s="92"/>
      <c r="I194" s="92"/>
    </row>
    <row r="195" spans="1:9" ht="18.75" x14ac:dyDescent="0.3">
      <c r="A195" s="219"/>
      <c r="C195" s="216"/>
      <c r="D195" s="213"/>
      <c r="G195" s="216"/>
      <c r="H195" s="92"/>
      <c r="I195" s="92"/>
    </row>
    <row r="196" spans="1:9" ht="18.75" x14ac:dyDescent="0.3">
      <c r="A196" s="219"/>
      <c r="C196" s="216"/>
      <c r="D196" s="213"/>
      <c r="G196" s="216"/>
      <c r="H196" s="92"/>
      <c r="I196" s="92"/>
    </row>
    <row r="197" spans="1:9" ht="18.75" x14ac:dyDescent="0.3">
      <c r="A197" s="219"/>
      <c r="C197" s="216"/>
      <c r="D197" s="213"/>
      <c r="G197" s="216"/>
      <c r="H197" s="92"/>
      <c r="I197" s="92"/>
    </row>
    <row r="198" spans="1:9" ht="18.75" x14ac:dyDescent="0.3">
      <c r="C198" s="216"/>
      <c r="D198" s="213"/>
      <c r="G198" s="216"/>
      <c r="H198" s="92"/>
      <c r="I198" s="92"/>
    </row>
    <row r="199" spans="1:9" ht="18.75" x14ac:dyDescent="0.3">
      <c r="C199" s="216"/>
      <c r="D199" s="213"/>
      <c r="G199" s="216"/>
      <c r="H199" s="92"/>
      <c r="I199" s="92"/>
    </row>
    <row r="200" spans="1:9" ht="18.75" x14ac:dyDescent="0.3">
      <c r="C200" s="216"/>
      <c r="D200" s="213"/>
      <c r="H200" s="92"/>
      <c r="I200" s="92"/>
    </row>
    <row r="201" spans="1:9" ht="18.75" x14ac:dyDescent="0.3">
      <c r="C201" s="216"/>
      <c r="D201" s="213"/>
      <c r="H201" s="92"/>
      <c r="I201" s="92"/>
    </row>
    <row r="202" spans="1:9" ht="18.75" x14ac:dyDescent="0.3">
      <c r="C202" s="216"/>
      <c r="D202" s="213"/>
      <c r="H202" s="92"/>
      <c r="I202" s="92"/>
    </row>
    <row r="203" spans="1:9" ht="18.75" x14ac:dyDescent="0.3">
      <c r="C203" s="216"/>
      <c r="D203" s="213"/>
      <c r="H203" s="92"/>
      <c r="I203" s="92"/>
    </row>
    <row r="204" spans="1:9" ht="18.75" x14ac:dyDescent="0.3">
      <c r="C204" s="216"/>
      <c r="D204" s="213"/>
      <c r="H204" s="92"/>
    </row>
    <row r="205" spans="1:9" ht="18.75" x14ac:dyDescent="0.3">
      <c r="C205" s="216"/>
      <c r="D205" s="213"/>
      <c r="H205" s="92"/>
    </row>
    <row r="206" spans="1:9" ht="18.75" x14ac:dyDescent="0.3">
      <c r="C206" s="216"/>
      <c r="D206" s="213"/>
      <c r="H206" s="92"/>
    </row>
    <row r="207" spans="1:9" ht="18.75" x14ac:dyDescent="0.3">
      <c r="C207" s="216"/>
      <c r="D207" s="213"/>
      <c r="H207" s="92"/>
    </row>
    <row r="208" spans="1:9" ht="18.75" x14ac:dyDescent="0.3">
      <c r="C208" s="216"/>
      <c r="D208" s="213"/>
      <c r="H208" s="92"/>
    </row>
    <row r="209" spans="3:4" x14ac:dyDescent="0.25">
      <c r="C209" s="216"/>
      <c r="D209" s="213"/>
    </row>
    <row r="210" spans="3:4" x14ac:dyDescent="0.25">
      <c r="C210" s="216"/>
      <c r="D210" s="213"/>
    </row>
    <row r="211" spans="3:4" x14ac:dyDescent="0.25">
      <c r="C211" s="216"/>
      <c r="D211" s="213"/>
    </row>
    <row r="212" spans="3:4" x14ac:dyDescent="0.25">
      <c r="C212" s="216"/>
      <c r="D212" s="213"/>
    </row>
    <row r="213" spans="3:4" x14ac:dyDescent="0.25">
      <c r="C213" s="216"/>
      <c r="D213" s="213"/>
    </row>
    <row r="214" spans="3:4" x14ac:dyDescent="0.25">
      <c r="C214" s="216"/>
      <c r="D214" s="213"/>
    </row>
    <row r="215" spans="3:4" x14ac:dyDescent="0.25">
      <c r="C215" s="216"/>
      <c r="D215" s="213"/>
    </row>
    <row r="216" spans="3:4" x14ac:dyDescent="0.25">
      <c r="C216" s="216"/>
      <c r="D216" s="213"/>
    </row>
    <row r="217" spans="3:4" x14ac:dyDescent="0.25">
      <c r="C217" s="216"/>
      <c r="D217" s="213"/>
    </row>
    <row r="218" spans="3:4" x14ac:dyDescent="0.25">
      <c r="C218" s="216"/>
      <c r="D218" s="213"/>
    </row>
    <row r="219" spans="3:4" x14ac:dyDescent="0.25">
      <c r="C219" s="216"/>
      <c r="D219" s="213"/>
    </row>
    <row r="220" spans="3:4" x14ac:dyDescent="0.25">
      <c r="C220" s="216"/>
      <c r="D220" s="213"/>
    </row>
    <row r="221" spans="3:4" x14ac:dyDescent="0.25">
      <c r="C221" s="216"/>
      <c r="D221" s="213"/>
    </row>
    <row r="222" spans="3:4" x14ac:dyDescent="0.25">
      <c r="C222" s="216"/>
      <c r="D222" s="213"/>
    </row>
    <row r="223" spans="3:4" x14ac:dyDescent="0.25">
      <c r="C223" s="216"/>
      <c r="D223" s="213"/>
    </row>
    <row r="224" spans="3:4" x14ac:dyDescent="0.25">
      <c r="C224" s="216"/>
      <c r="D224" s="213"/>
    </row>
    <row r="225" spans="3:4" x14ac:dyDescent="0.25">
      <c r="C225" s="216"/>
      <c r="D225" s="213"/>
    </row>
    <row r="226" spans="3:4" x14ac:dyDescent="0.25">
      <c r="C226" s="216"/>
      <c r="D226" s="213"/>
    </row>
    <row r="227" spans="3:4" x14ac:dyDescent="0.25">
      <c r="C227" s="216"/>
      <c r="D227" s="213"/>
    </row>
    <row r="228" spans="3:4" x14ac:dyDescent="0.25">
      <c r="C228" s="216"/>
      <c r="D228" s="213"/>
    </row>
    <row r="229" spans="3:4" x14ac:dyDescent="0.25">
      <c r="C229" s="216"/>
      <c r="D229" s="213"/>
    </row>
    <row r="230" spans="3:4" x14ac:dyDescent="0.25">
      <c r="C230" s="216"/>
      <c r="D230" s="213"/>
    </row>
    <row r="231" spans="3:4" x14ac:dyDescent="0.25">
      <c r="C231" s="216"/>
      <c r="D231" s="213"/>
    </row>
    <row r="232" spans="3:4" x14ac:dyDescent="0.25">
      <c r="C232" s="216"/>
      <c r="D232" s="213"/>
    </row>
    <row r="233" spans="3:4" x14ac:dyDescent="0.25">
      <c r="C233" s="216"/>
      <c r="D233" s="213"/>
    </row>
    <row r="234" spans="3:4" x14ac:dyDescent="0.25">
      <c r="C234" s="216"/>
      <c r="D234" s="213"/>
    </row>
    <row r="235" spans="3:4" x14ac:dyDescent="0.25">
      <c r="C235" s="216"/>
      <c r="D235" s="213"/>
    </row>
    <row r="236" spans="3:4" x14ac:dyDescent="0.25">
      <c r="C236" s="216"/>
      <c r="D236" s="213"/>
    </row>
    <row r="237" spans="3:4" x14ac:dyDescent="0.25">
      <c r="C237" s="216"/>
      <c r="D237" s="213"/>
    </row>
    <row r="238" spans="3:4" x14ac:dyDescent="0.25">
      <c r="C238" s="216"/>
      <c r="D238" s="213"/>
    </row>
    <row r="239" spans="3:4" x14ac:dyDescent="0.25">
      <c r="C239" s="216"/>
      <c r="D239" s="213"/>
    </row>
    <row r="240" spans="3:4" x14ac:dyDescent="0.25">
      <c r="C240" s="216"/>
      <c r="D240" s="213"/>
    </row>
    <row r="241" spans="3:4" x14ac:dyDescent="0.25">
      <c r="C241" s="216"/>
      <c r="D241" s="213"/>
    </row>
    <row r="242" spans="3:4" x14ac:dyDescent="0.25">
      <c r="C242" s="216"/>
      <c r="D242" s="213"/>
    </row>
    <row r="243" spans="3:4" x14ac:dyDescent="0.25">
      <c r="C243" s="216"/>
      <c r="D243" s="213"/>
    </row>
    <row r="244" spans="3:4" x14ac:dyDescent="0.25">
      <c r="C244" s="216"/>
      <c r="D244" s="213"/>
    </row>
    <row r="245" spans="3:4" x14ac:dyDescent="0.25">
      <c r="C245" s="216"/>
      <c r="D245" s="213"/>
    </row>
    <row r="246" spans="3:4" x14ac:dyDescent="0.25">
      <c r="C246" s="216"/>
      <c r="D246" s="213"/>
    </row>
    <row r="247" spans="3:4" x14ac:dyDescent="0.25">
      <c r="C247" s="216"/>
      <c r="D247" s="213"/>
    </row>
    <row r="248" spans="3:4" x14ac:dyDescent="0.25">
      <c r="C248" s="216"/>
      <c r="D248" s="213"/>
    </row>
    <row r="249" spans="3:4" x14ac:dyDescent="0.25">
      <c r="C249" s="216"/>
      <c r="D249" s="213"/>
    </row>
    <row r="250" spans="3:4" x14ac:dyDescent="0.25">
      <c r="C250" s="216"/>
      <c r="D250" s="213"/>
    </row>
    <row r="251" spans="3:4" x14ac:dyDescent="0.25">
      <c r="C251" s="216"/>
      <c r="D251" s="213"/>
    </row>
    <row r="252" spans="3:4" x14ac:dyDescent="0.25">
      <c r="C252" s="216"/>
      <c r="D252" s="213"/>
    </row>
    <row r="253" spans="3:4" x14ac:dyDescent="0.25">
      <c r="C253" s="216"/>
      <c r="D253" s="213"/>
    </row>
    <row r="254" spans="3:4" x14ac:dyDescent="0.25">
      <c r="C254" s="216"/>
      <c r="D254" s="213"/>
    </row>
    <row r="255" spans="3:4" x14ac:dyDescent="0.25">
      <c r="C255" s="216"/>
      <c r="D255" s="213"/>
    </row>
    <row r="256" spans="3:4" x14ac:dyDescent="0.25">
      <c r="C256" s="216"/>
      <c r="D256" s="213"/>
    </row>
    <row r="257" spans="3:4" x14ac:dyDescent="0.25">
      <c r="C257" s="216"/>
      <c r="D257" s="213"/>
    </row>
    <row r="258" spans="3:4" x14ac:dyDescent="0.25">
      <c r="C258" s="216"/>
      <c r="D258" s="213"/>
    </row>
    <row r="259" spans="3:4" x14ac:dyDescent="0.25">
      <c r="C259" s="216"/>
      <c r="D259" s="213"/>
    </row>
    <row r="260" spans="3:4" x14ac:dyDescent="0.25">
      <c r="C260" s="216"/>
      <c r="D260" s="213"/>
    </row>
    <row r="261" spans="3:4" x14ac:dyDescent="0.25">
      <c r="C261" s="216"/>
      <c r="D261" s="213"/>
    </row>
    <row r="262" spans="3:4" x14ac:dyDescent="0.25">
      <c r="C262" s="216"/>
      <c r="D262" s="213"/>
    </row>
    <row r="263" spans="3:4" x14ac:dyDescent="0.25">
      <c r="C263" s="216"/>
      <c r="D263" s="213"/>
    </row>
    <row r="264" spans="3:4" x14ac:dyDescent="0.25">
      <c r="C264" s="216"/>
      <c r="D264" s="213"/>
    </row>
    <row r="265" spans="3:4" x14ac:dyDescent="0.25">
      <c r="C265" s="216"/>
      <c r="D265" s="213"/>
    </row>
    <row r="266" spans="3:4" x14ac:dyDescent="0.25">
      <c r="C266" s="216"/>
      <c r="D266" s="213"/>
    </row>
    <row r="267" spans="3:4" x14ac:dyDescent="0.25">
      <c r="C267" s="216"/>
      <c r="D267" s="213"/>
    </row>
    <row r="268" spans="3:4" x14ac:dyDescent="0.25">
      <c r="C268" s="216"/>
      <c r="D268" s="213"/>
    </row>
    <row r="269" spans="3:4" x14ac:dyDescent="0.25">
      <c r="C269" s="216"/>
      <c r="D269" s="213"/>
    </row>
    <row r="270" spans="3:4" x14ac:dyDescent="0.25">
      <c r="C270" s="216"/>
      <c r="D270" s="213"/>
    </row>
    <row r="271" spans="3:4" x14ac:dyDescent="0.25">
      <c r="C271" s="216"/>
      <c r="D271" s="213"/>
    </row>
    <row r="272" spans="3:4" x14ac:dyDescent="0.25">
      <c r="C272" s="216"/>
      <c r="D272" s="213"/>
    </row>
    <row r="273" spans="3:4" x14ac:dyDescent="0.25">
      <c r="C273" s="216"/>
      <c r="D273" s="213"/>
    </row>
    <row r="274" spans="3:4" x14ac:dyDescent="0.25">
      <c r="C274" s="216"/>
      <c r="D274" s="213"/>
    </row>
    <row r="275" spans="3:4" x14ac:dyDescent="0.25">
      <c r="C275" s="216"/>
      <c r="D275" s="213"/>
    </row>
    <row r="276" spans="3:4" x14ac:dyDescent="0.25">
      <c r="C276" s="216"/>
      <c r="D276" s="213"/>
    </row>
    <row r="277" spans="3:4" x14ac:dyDescent="0.25">
      <c r="C277" s="216"/>
      <c r="D277" s="213"/>
    </row>
    <row r="278" spans="3:4" x14ac:dyDescent="0.25">
      <c r="C278" s="216"/>
      <c r="D278" s="213"/>
    </row>
    <row r="279" spans="3:4" x14ac:dyDescent="0.25">
      <c r="C279" s="216"/>
      <c r="D279" s="213"/>
    </row>
    <row r="280" spans="3:4" x14ac:dyDescent="0.25">
      <c r="C280" s="216"/>
      <c r="D280" s="213"/>
    </row>
    <row r="281" spans="3:4" x14ac:dyDescent="0.25">
      <c r="C281" s="216"/>
      <c r="D281" s="213"/>
    </row>
    <row r="282" spans="3:4" x14ac:dyDescent="0.25">
      <c r="C282" s="216"/>
      <c r="D282" s="213"/>
    </row>
    <row r="283" spans="3:4" x14ac:dyDescent="0.25">
      <c r="C283" s="216"/>
      <c r="D283" s="213"/>
    </row>
    <row r="284" spans="3:4" x14ac:dyDescent="0.25">
      <c r="C284" s="216"/>
      <c r="D284" s="213"/>
    </row>
    <row r="285" spans="3:4" x14ac:dyDescent="0.25">
      <c r="C285" s="216"/>
      <c r="D285" s="213"/>
    </row>
    <row r="286" spans="3:4" x14ac:dyDescent="0.25">
      <c r="C286" s="216"/>
      <c r="D286" s="213"/>
    </row>
    <row r="287" spans="3:4" x14ac:dyDescent="0.25">
      <c r="C287" s="216"/>
      <c r="D287" s="213"/>
    </row>
    <row r="288" spans="3:4" x14ac:dyDescent="0.25">
      <c r="C288" s="216"/>
      <c r="D288" s="213"/>
    </row>
    <row r="289" spans="3:4" x14ac:dyDescent="0.25">
      <c r="C289" s="216"/>
      <c r="D289" s="213"/>
    </row>
    <row r="290" spans="3:4" x14ac:dyDescent="0.25">
      <c r="C290" s="216"/>
      <c r="D290" s="213"/>
    </row>
    <row r="291" spans="3:4" x14ac:dyDescent="0.25">
      <c r="C291" s="216"/>
      <c r="D291" s="213"/>
    </row>
    <row r="292" spans="3:4" x14ac:dyDescent="0.25">
      <c r="C292" s="216"/>
      <c r="D292" s="213"/>
    </row>
    <row r="293" spans="3:4" x14ac:dyDescent="0.25">
      <c r="C293" s="216"/>
      <c r="D293" s="213"/>
    </row>
    <row r="294" spans="3:4" x14ac:dyDescent="0.25">
      <c r="C294" s="216"/>
      <c r="D294" s="213"/>
    </row>
    <row r="295" spans="3:4" x14ac:dyDescent="0.25">
      <c r="C295" s="216"/>
      <c r="D295" s="213"/>
    </row>
    <row r="296" spans="3:4" x14ac:dyDescent="0.25">
      <c r="C296" s="216"/>
      <c r="D296" s="213"/>
    </row>
    <row r="297" spans="3:4" x14ac:dyDescent="0.25">
      <c r="C297" s="216"/>
      <c r="D297" s="213"/>
    </row>
    <row r="298" spans="3:4" x14ac:dyDescent="0.25">
      <c r="C298" s="216"/>
      <c r="D298" s="213"/>
    </row>
    <row r="299" spans="3:4" x14ac:dyDescent="0.25">
      <c r="C299" s="216"/>
      <c r="D299" s="213"/>
    </row>
    <row r="300" spans="3:4" x14ac:dyDescent="0.25">
      <c r="C300" s="216"/>
      <c r="D300" s="213"/>
    </row>
    <row r="301" spans="3:4" x14ac:dyDescent="0.25">
      <c r="C301" s="216"/>
      <c r="D301" s="213"/>
    </row>
    <row r="302" spans="3:4" x14ac:dyDescent="0.25">
      <c r="C302" s="216"/>
      <c r="D302" s="213"/>
    </row>
    <row r="303" spans="3:4" x14ac:dyDescent="0.25">
      <c r="C303" s="216"/>
      <c r="D303" s="213"/>
    </row>
    <row r="304" spans="3:4" x14ac:dyDescent="0.25">
      <c r="C304" s="216"/>
      <c r="D304" s="213"/>
    </row>
    <row r="305" spans="3:4" x14ac:dyDescent="0.25">
      <c r="C305" s="216"/>
      <c r="D305" s="213"/>
    </row>
    <row r="306" spans="3:4" x14ac:dyDescent="0.25">
      <c r="C306" s="216"/>
      <c r="D306" s="213"/>
    </row>
    <row r="307" spans="3:4" x14ac:dyDescent="0.25">
      <c r="C307" s="216"/>
      <c r="D307" s="213"/>
    </row>
    <row r="308" spans="3:4" x14ac:dyDescent="0.25">
      <c r="C308" s="216"/>
      <c r="D308" s="213"/>
    </row>
    <row r="309" spans="3:4" x14ac:dyDescent="0.25">
      <c r="C309" s="216"/>
      <c r="D309" s="213"/>
    </row>
    <row r="310" spans="3:4" x14ac:dyDescent="0.25">
      <c r="C310" s="216"/>
      <c r="D310" s="213"/>
    </row>
    <row r="311" spans="3:4" x14ac:dyDescent="0.25">
      <c r="C311" s="216"/>
      <c r="D311" s="213"/>
    </row>
    <row r="312" spans="3:4" x14ac:dyDescent="0.25">
      <c r="C312" s="216"/>
      <c r="D312" s="213"/>
    </row>
    <row r="313" spans="3:4" x14ac:dyDescent="0.25">
      <c r="C313" s="216"/>
      <c r="D313" s="213"/>
    </row>
    <row r="314" spans="3:4" x14ac:dyDescent="0.25">
      <c r="C314" s="216"/>
      <c r="D314" s="213"/>
    </row>
    <row r="315" spans="3:4" x14ac:dyDescent="0.25">
      <c r="C315" s="216"/>
      <c r="D315" s="213"/>
    </row>
    <row r="316" spans="3:4" x14ac:dyDescent="0.25">
      <c r="C316" s="216"/>
      <c r="D316" s="213"/>
    </row>
    <row r="317" spans="3:4" x14ac:dyDescent="0.25">
      <c r="C317" s="216"/>
      <c r="D317" s="213"/>
    </row>
    <row r="318" spans="3:4" x14ac:dyDescent="0.25">
      <c r="C318" s="216"/>
      <c r="D318" s="213"/>
    </row>
    <row r="319" spans="3:4" x14ac:dyDescent="0.25">
      <c r="C319" s="216"/>
      <c r="D319" s="213"/>
    </row>
    <row r="320" spans="3:4" x14ac:dyDescent="0.25">
      <c r="C320" s="216"/>
      <c r="D320" s="213"/>
    </row>
    <row r="321" spans="3:4" x14ac:dyDescent="0.25">
      <c r="C321" s="216"/>
      <c r="D321" s="213"/>
    </row>
    <row r="322" spans="3:4" x14ac:dyDescent="0.25">
      <c r="C322" s="216"/>
      <c r="D322" s="213"/>
    </row>
    <row r="323" spans="3:4" x14ac:dyDescent="0.25">
      <c r="C323" s="216"/>
      <c r="D323" s="213"/>
    </row>
    <row r="324" spans="3:4" x14ac:dyDescent="0.25">
      <c r="C324" s="216"/>
      <c r="D324" s="213"/>
    </row>
    <row r="325" spans="3:4" x14ac:dyDescent="0.25">
      <c r="C325" s="216"/>
      <c r="D325" s="213"/>
    </row>
    <row r="326" spans="3:4" x14ac:dyDescent="0.25">
      <c r="C326" s="216"/>
      <c r="D326" s="213"/>
    </row>
    <row r="327" spans="3:4" x14ac:dyDescent="0.25">
      <c r="C327" s="216"/>
      <c r="D327" s="213"/>
    </row>
    <row r="328" spans="3:4" x14ac:dyDescent="0.25">
      <c r="C328" s="216"/>
      <c r="D328" s="213"/>
    </row>
    <row r="329" spans="3:4" x14ac:dyDescent="0.25">
      <c r="C329" s="216"/>
      <c r="D329" s="213"/>
    </row>
    <row r="330" spans="3:4" x14ac:dyDescent="0.25">
      <c r="C330" s="216"/>
      <c r="D330" s="213"/>
    </row>
    <row r="331" spans="3:4" x14ac:dyDescent="0.25">
      <c r="C331" s="216"/>
      <c r="D331" s="213"/>
    </row>
    <row r="332" spans="3:4" x14ac:dyDescent="0.25">
      <c r="C332" s="216"/>
      <c r="D332" s="213"/>
    </row>
    <row r="333" spans="3:4" x14ac:dyDescent="0.25">
      <c r="C333" s="216"/>
      <c r="D333" s="213"/>
    </row>
    <row r="334" spans="3:4" x14ac:dyDescent="0.25">
      <c r="C334" s="216"/>
      <c r="D334" s="213"/>
    </row>
    <row r="335" spans="3:4" x14ac:dyDescent="0.25">
      <c r="C335" s="216"/>
      <c r="D335" s="213"/>
    </row>
    <row r="336" spans="3:4" x14ac:dyDescent="0.25">
      <c r="C336" s="216"/>
      <c r="D336" s="213"/>
    </row>
    <row r="337" spans="3:4" x14ac:dyDescent="0.25">
      <c r="C337" s="216"/>
      <c r="D337" s="213"/>
    </row>
    <row r="338" spans="3:4" x14ac:dyDescent="0.25">
      <c r="C338" s="216"/>
      <c r="D338" s="213"/>
    </row>
    <row r="339" spans="3:4" x14ac:dyDescent="0.25">
      <c r="C339" s="216"/>
      <c r="D339" s="213"/>
    </row>
    <row r="340" spans="3:4" x14ac:dyDescent="0.25">
      <c r="C340" s="216"/>
      <c r="D340" s="213"/>
    </row>
    <row r="341" spans="3:4" x14ac:dyDescent="0.25">
      <c r="C341" s="216"/>
      <c r="D341" s="213"/>
    </row>
    <row r="342" spans="3:4" x14ac:dyDescent="0.25">
      <c r="C342" s="216"/>
      <c r="D342" s="213"/>
    </row>
    <row r="343" spans="3:4" x14ac:dyDescent="0.25">
      <c r="C343" s="216"/>
      <c r="D343" s="213"/>
    </row>
    <row r="344" spans="3:4" x14ac:dyDescent="0.25">
      <c r="C344" s="216"/>
      <c r="D344" s="213"/>
    </row>
    <row r="345" spans="3:4" x14ac:dyDescent="0.25">
      <c r="C345" s="216"/>
      <c r="D345" s="213"/>
    </row>
    <row r="346" spans="3:4" x14ac:dyDescent="0.25">
      <c r="C346" s="216"/>
      <c r="D346" s="213"/>
    </row>
    <row r="347" spans="3:4" x14ac:dyDescent="0.25">
      <c r="C347" s="216"/>
      <c r="D347" s="213"/>
    </row>
    <row r="348" spans="3:4" x14ac:dyDescent="0.25">
      <c r="C348" s="216"/>
      <c r="D348" s="213"/>
    </row>
    <row r="349" spans="3:4" x14ac:dyDescent="0.25">
      <c r="C349" s="216"/>
      <c r="D349" s="213"/>
    </row>
    <row r="350" spans="3:4" x14ac:dyDescent="0.25">
      <c r="C350" s="216"/>
      <c r="D350" s="213"/>
    </row>
    <row r="351" spans="3:4" x14ac:dyDescent="0.25">
      <c r="C351" s="216"/>
      <c r="D351" s="213"/>
    </row>
    <row r="352" spans="3:4" x14ac:dyDescent="0.25">
      <c r="C352" s="216"/>
      <c r="D352" s="213"/>
    </row>
    <row r="353" spans="3:4" x14ac:dyDescent="0.25">
      <c r="C353" s="216"/>
      <c r="D353" s="213"/>
    </row>
    <row r="354" spans="3:4" x14ac:dyDescent="0.25">
      <c r="C354" s="216"/>
      <c r="D354" s="213"/>
    </row>
    <row r="355" spans="3:4" x14ac:dyDescent="0.25">
      <c r="C355" s="216"/>
      <c r="D355" s="213"/>
    </row>
    <row r="356" spans="3:4" x14ac:dyDescent="0.25">
      <c r="C356" s="216"/>
      <c r="D356" s="213"/>
    </row>
    <row r="357" spans="3:4" x14ac:dyDescent="0.25">
      <c r="C357" s="216"/>
      <c r="D357" s="213"/>
    </row>
    <row r="358" spans="3:4" x14ac:dyDescent="0.25">
      <c r="C358" s="216"/>
      <c r="D358" s="213"/>
    </row>
    <row r="359" spans="3:4" x14ac:dyDescent="0.25">
      <c r="C359" s="216"/>
      <c r="D359" s="213"/>
    </row>
    <row r="360" spans="3:4" x14ac:dyDescent="0.25">
      <c r="C360" s="216"/>
      <c r="D360" s="213"/>
    </row>
    <row r="361" spans="3:4" x14ac:dyDescent="0.25">
      <c r="C361" s="216"/>
      <c r="D361" s="213"/>
    </row>
    <row r="362" spans="3:4" x14ac:dyDescent="0.25">
      <c r="C362" s="216"/>
      <c r="D362" s="213"/>
    </row>
    <row r="363" spans="3:4" x14ac:dyDescent="0.25">
      <c r="C363" s="216"/>
      <c r="D363" s="213"/>
    </row>
    <row r="364" spans="3:4" x14ac:dyDescent="0.25">
      <c r="C364" s="216"/>
      <c r="D364" s="213"/>
    </row>
    <row r="365" spans="3:4" x14ac:dyDescent="0.25">
      <c r="C365" s="216"/>
      <c r="D365" s="213"/>
    </row>
    <row r="366" spans="3:4" x14ac:dyDescent="0.25">
      <c r="C366" s="216"/>
      <c r="D366" s="213"/>
    </row>
    <row r="367" spans="3:4" x14ac:dyDescent="0.25">
      <c r="C367" s="216"/>
      <c r="D367" s="213"/>
    </row>
    <row r="368" spans="3:4" x14ac:dyDescent="0.25">
      <c r="C368" s="216"/>
      <c r="D368" s="213"/>
    </row>
    <row r="369" spans="3:4" x14ac:dyDescent="0.25">
      <c r="C369" s="216"/>
      <c r="D369" s="213"/>
    </row>
    <row r="370" spans="3:4" x14ac:dyDescent="0.25">
      <c r="C370" s="216"/>
      <c r="D370" s="213"/>
    </row>
    <row r="371" spans="3:4" x14ac:dyDescent="0.25">
      <c r="D371" s="213"/>
    </row>
    <row r="372" spans="3:4" x14ac:dyDescent="0.25">
      <c r="D372" s="213"/>
    </row>
    <row r="373" spans="3:4" x14ac:dyDescent="0.25">
      <c r="D373" s="213"/>
    </row>
    <row r="374" spans="3:4" x14ac:dyDescent="0.25">
      <c r="D374" s="213"/>
    </row>
    <row r="375" spans="3:4" x14ac:dyDescent="0.25">
      <c r="D375" s="213"/>
    </row>
    <row r="376" spans="3:4" x14ac:dyDescent="0.25">
      <c r="D376" s="213"/>
    </row>
    <row r="377" spans="3:4" x14ac:dyDescent="0.25">
      <c r="D377" s="213"/>
    </row>
    <row r="378" spans="3:4" x14ac:dyDescent="0.25">
      <c r="D378" s="213"/>
    </row>
    <row r="379" spans="3:4" x14ac:dyDescent="0.25">
      <c r="D379" s="213"/>
    </row>
    <row r="380" spans="3:4" x14ac:dyDescent="0.25">
      <c r="D380" s="213"/>
    </row>
    <row r="381" spans="3:4" x14ac:dyDescent="0.25">
      <c r="D381" s="213"/>
    </row>
    <row r="382" spans="3:4" x14ac:dyDescent="0.25">
      <c r="D382" s="213"/>
    </row>
    <row r="383" spans="3:4" x14ac:dyDescent="0.25">
      <c r="D383" s="213"/>
    </row>
    <row r="384" spans="3:4" x14ac:dyDescent="0.25">
      <c r="D384" s="213"/>
    </row>
    <row r="385" spans="4:4" x14ac:dyDescent="0.25">
      <c r="D385" s="213"/>
    </row>
    <row r="386" spans="4:4" x14ac:dyDescent="0.25">
      <c r="D386" s="213"/>
    </row>
    <row r="387" spans="4:4" x14ac:dyDescent="0.25">
      <c r="D387" s="213"/>
    </row>
    <row r="388" spans="4:4" x14ac:dyDescent="0.25">
      <c r="D388" s="213"/>
    </row>
    <row r="389" spans="4:4" x14ac:dyDescent="0.25">
      <c r="D389" s="213"/>
    </row>
    <row r="390" spans="4:4" x14ac:dyDescent="0.25">
      <c r="D390" s="213"/>
    </row>
    <row r="391" spans="4:4" x14ac:dyDescent="0.25">
      <c r="D391" s="213"/>
    </row>
    <row r="392" spans="4:4" x14ac:dyDescent="0.25">
      <c r="D392" s="213"/>
    </row>
    <row r="393" spans="4:4" x14ac:dyDescent="0.25">
      <c r="D393" s="213"/>
    </row>
    <row r="394" spans="4:4" x14ac:dyDescent="0.25">
      <c r="D394" s="213"/>
    </row>
    <row r="395" spans="4:4" x14ac:dyDescent="0.25">
      <c r="D395" s="213"/>
    </row>
    <row r="396" spans="4:4" x14ac:dyDescent="0.25">
      <c r="D396" s="213"/>
    </row>
    <row r="397" spans="4:4" x14ac:dyDescent="0.25">
      <c r="D397" s="213"/>
    </row>
    <row r="398" spans="4:4" x14ac:dyDescent="0.25">
      <c r="D398" s="213"/>
    </row>
    <row r="399" spans="4:4" x14ac:dyDescent="0.25">
      <c r="D399" s="213"/>
    </row>
    <row r="400" spans="4:4" x14ac:dyDescent="0.25">
      <c r="D400" s="213"/>
    </row>
    <row r="401" spans="4:4" x14ac:dyDescent="0.25">
      <c r="D401" s="213"/>
    </row>
    <row r="402" spans="4:4" x14ac:dyDescent="0.25">
      <c r="D402" s="213"/>
    </row>
    <row r="403" spans="4:4" x14ac:dyDescent="0.25">
      <c r="D403" s="213"/>
    </row>
    <row r="404" spans="4:4" x14ac:dyDescent="0.25">
      <c r="D404" s="213"/>
    </row>
    <row r="405" spans="4:4" x14ac:dyDescent="0.25">
      <c r="D405" s="213"/>
    </row>
    <row r="406" spans="4:4" x14ac:dyDescent="0.25">
      <c r="D406" s="213"/>
    </row>
    <row r="407" spans="4:4" x14ac:dyDescent="0.25">
      <c r="D407" s="213"/>
    </row>
    <row r="408" spans="4:4" x14ac:dyDescent="0.25">
      <c r="D408" s="213"/>
    </row>
    <row r="409" spans="4:4" x14ac:dyDescent="0.25">
      <c r="D409" s="213"/>
    </row>
    <row r="410" spans="4:4" x14ac:dyDescent="0.25">
      <c r="D410" s="213"/>
    </row>
    <row r="411" spans="4:4" x14ac:dyDescent="0.25">
      <c r="D411" s="213"/>
    </row>
    <row r="412" spans="4:4" x14ac:dyDescent="0.25">
      <c r="D412" s="213"/>
    </row>
    <row r="413" spans="4:4" x14ac:dyDescent="0.25">
      <c r="D413" s="213"/>
    </row>
    <row r="414" spans="4:4" x14ac:dyDescent="0.25">
      <c r="D414" s="213"/>
    </row>
    <row r="415" spans="4:4" x14ac:dyDescent="0.25">
      <c r="D415" s="213"/>
    </row>
    <row r="416" spans="4:4" x14ac:dyDescent="0.25">
      <c r="D416" s="213"/>
    </row>
    <row r="417" spans="4:4" x14ac:dyDescent="0.25">
      <c r="D417" s="213"/>
    </row>
    <row r="418" spans="4:4" x14ac:dyDescent="0.25">
      <c r="D418" s="213"/>
    </row>
    <row r="419" spans="4:4" x14ac:dyDescent="0.25">
      <c r="D419" s="213"/>
    </row>
    <row r="420" spans="4:4" x14ac:dyDescent="0.25">
      <c r="D420" s="213"/>
    </row>
    <row r="421" spans="4:4" x14ac:dyDescent="0.25">
      <c r="D421" s="213"/>
    </row>
    <row r="422" spans="4:4" x14ac:dyDescent="0.25">
      <c r="D422" s="213"/>
    </row>
    <row r="423" spans="4:4" x14ac:dyDescent="0.25">
      <c r="D423" s="213"/>
    </row>
    <row r="424" spans="4:4" x14ac:dyDescent="0.25">
      <c r="D424" s="213"/>
    </row>
    <row r="425" spans="4:4" x14ac:dyDescent="0.25">
      <c r="D425" s="213"/>
    </row>
    <row r="426" spans="4:4" x14ac:dyDescent="0.25">
      <c r="D426" s="213"/>
    </row>
    <row r="427" spans="4:4" x14ac:dyDescent="0.25">
      <c r="D427" s="213"/>
    </row>
    <row r="428" spans="4:4" x14ac:dyDescent="0.25">
      <c r="D428" s="213"/>
    </row>
    <row r="429" spans="4:4" x14ac:dyDescent="0.25">
      <c r="D429" s="213"/>
    </row>
    <row r="430" spans="4:4" x14ac:dyDescent="0.25">
      <c r="D430" s="213"/>
    </row>
    <row r="431" spans="4:4" x14ac:dyDescent="0.25">
      <c r="D431" s="213"/>
    </row>
    <row r="432" spans="4:4" x14ac:dyDescent="0.25">
      <c r="D432" s="213"/>
    </row>
    <row r="433" spans="4:4" x14ac:dyDescent="0.25">
      <c r="D433" s="213"/>
    </row>
    <row r="434" spans="4:4" x14ac:dyDescent="0.25">
      <c r="D434" s="213"/>
    </row>
    <row r="435" spans="4:4" x14ac:dyDescent="0.25">
      <c r="D435" s="213"/>
    </row>
    <row r="436" spans="4:4" x14ac:dyDescent="0.25">
      <c r="D436" s="213"/>
    </row>
    <row r="437" spans="4:4" x14ac:dyDescent="0.25">
      <c r="D437" s="213"/>
    </row>
    <row r="438" spans="4:4" x14ac:dyDescent="0.25">
      <c r="D438" s="213"/>
    </row>
    <row r="439" spans="4:4" x14ac:dyDescent="0.25">
      <c r="D439" s="213"/>
    </row>
    <row r="440" spans="4:4" x14ac:dyDescent="0.25">
      <c r="D440" s="213"/>
    </row>
    <row r="441" spans="4:4" x14ac:dyDescent="0.25">
      <c r="D441" s="213"/>
    </row>
    <row r="442" spans="4:4" x14ac:dyDescent="0.25">
      <c r="D442" s="213"/>
    </row>
    <row r="443" spans="4:4" x14ac:dyDescent="0.25">
      <c r="D443" s="213"/>
    </row>
    <row r="444" spans="4:4" x14ac:dyDescent="0.25">
      <c r="D444" s="213"/>
    </row>
    <row r="445" spans="4:4" x14ac:dyDescent="0.25">
      <c r="D445" s="213"/>
    </row>
    <row r="446" spans="4:4" x14ac:dyDescent="0.25">
      <c r="D446" s="213"/>
    </row>
    <row r="447" spans="4:4" x14ac:dyDescent="0.25">
      <c r="D447" s="213"/>
    </row>
    <row r="448" spans="4:4" x14ac:dyDescent="0.25">
      <c r="D448" s="213"/>
    </row>
    <row r="449" spans="4:4" x14ac:dyDescent="0.25">
      <c r="D449" s="213"/>
    </row>
    <row r="450" spans="4:4" x14ac:dyDescent="0.25">
      <c r="D450" s="213"/>
    </row>
    <row r="451" spans="4:4" x14ac:dyDescent="0.25">
      <c r="D451" s="213"/>
    </row>
    <row r="452" spans="4:4" x14ac:dyDescent="0.25">
      <c r="D452" s="213"/>
    </row>
    <row r="453" spans="4:4" x14ac:dyDescent="0.25">
      <c r="D453" s="213"/>
    </row>
    <row r="454" spans="4:4" x14ac:dyDescent="0.25">
      <c r="D454" s="213"/>
    </row>
    <row r="455" spans="4:4" x14ac:dyDescent="0.25">
      <c r="D455" s="213"/>
    </row>
    <row r="456" spans="4:4" x14ac:dyDescent="0.25">
      <c r="D456" s="213"/>
    </row>
    <row r="457" spans="4:4" x14ac:dyDescent="0.25">
      <c r="D457" s="213"/>
    </row>
    <row r="458" spans="4:4" x14ac:dyDescent="0.25">
      <c r="D458" s="213"/>
    </row>
    <row r="459" spans="4:4" x14ac:dyDescent="0.25">
      <c r="D459" s="213"/>
    </row>
    <row r="460" spans="4:4" x14ac:dyDescent="0.25">
      <c r="D460" s="213"/>
    </row>
    <row r="461" spans="4:4" x14ac:dyDescent="0.25">
      <c r="D461" s="213"/>
    </row>
    <row r="462" spans="4:4" x14ac:dyDescent="0.25">
      <c r="D462" s="213"/>
    </row>
    <row r="463" spans="4:4" x14ac:dyDescent="0.25">
      <c r="D463" s="213"/>
    </row>
    <row r="464" spans="4:4" x14ac:dyDescent="0.25">
      <c r="D464" s="213"/>
    </row>
    <row r="465" spans="4:4" x14ac:dyDescent="0.25">
      <c r="D465" s="213"/>
    </row>
    <row r="466" spans="4:4" x14ac:dyDescent="0.25">
      <c r="D466" s="213"/>
    </row>
    <row r="467" spans="4:4" x14ac:dyDescent="0.25">
      <c r="D467" s="213"/>
    </row>
    <row r="468" spans="4:4" x14ac:dyDescent="0.25">
      <c r="D468" s="213"/>
    </row>
    <row r="469" spans="4:4" x14ac:dyDescent="0.25">
      <c r="D469" s="213"/>
    </row>
    <row r="470" spans="4:4" x14ac:dyDescent="0.25">
      <c r="D470" s="213"/>
    </row>
    <row r="471" spans="4:4" x14ac:dyDescent="0.25">
      <c r="D471" s="213"/>
    </row>
    <row r="472" spans="4:4" x14ac:dyDescent="0.25">
      <c r="D472" s="213"/>
    </row>
    <row r="473" spans="4:4" x14ac:dyDescent="0.25">
      <c r="D473" s="213"/>
    </row>
    <row r="474" spans="4:4" x14ac:dyDescent="0.25">
      <c r="D474" s="213"/>
    </row>
    <row r="475" spans="4:4" x14ac:dyDescent="0.25">
      <c r="D475" s="213"/>
    </row>
    <row r="476" spans="4:4" x14ac:dyDescent="0.25">
      <c r="D476" s="213"/>
    </row>
    <row r="477" spans="4:4" x14ac:dyDescent="0.25">
      <c r="D477" s="213"/>
    </row>
    <row r="478" spans="4:4" x14ac:dyDescent="0.25">
      <c r="D478" s="213"/>
    </row>
    <row r="479" spans="4:4" x14ac:dyDescent="0.25">
      <c r="D479" s="213"/>
    </row>
    <row r="480" spans="4:4" x14ac:dyDescent="0.25">
      <c r="D480" s="213"/>
    </row>
    <row r="481" spans="4:4" x14ac:dyDescent="0.25">
      <c r="D481" s="213"/>
    </row>
    <row r="482" spans="4:4" x14ac:dyDescent="0.25">
      <c r="D482" s="213"/>
    </row>
    <row r="483" spans="4:4" x14ac:dyDescent="0.25">
      <c r="D483" s="213"/>
    </row>
    <row r="484" spans="4:4" x14ac:dyDescent="0.25">
      <c r="D484" s="213"/>
    </row>
    <row r="485" spans="4:4" x14ac:dyDescent="0.25">
      <c r="D485" s="213"/>
    </row>
    <row r="486" spans="4:4" x14ac:dyDescent="0.25">
      <c r="D486" s="213"/>
    </row>
    <row r="487" spans="4:4" x14ac:dyDescent="0.25">
      <c r="D487" s="213"/>
    </row>
    <row r="488" spans="4:4" x14ac:dyDescent="0.25">
      <c r="D488" s="213"/>
    </row>
    <row r="489" spans="4:4" x14ac:dyDescent="0.25">
      <c r="D489" s="213"/>
    </row>
    <row r="490" spans="4:4" x14ac:dyDescent="0.25">
      <c r="D490" s="213"/>
    </row>
    <row r="491" spans="4:4" x14ac:dyDescent="0.25">
      <c r="D491" s="213"/>
    </row>
    <row r="492" spans="4:4" x14ac:dyDescent="0.25">
      <c r="D492" s="213"/>
    </row>
    <row r="493" spans="4:4" x14ac:dyDescent="0.25">
      <c r="D493" s="213"/>
    </row>
    <row r="494" spans="4:4" x14ac:dyDescent="0.25">
      <c r="D494" s="213"/>
    </row>
    <row r="495" spans="4:4" x14ac:dyDescent="0.25">
      <c r="D495" s="213"/>
    </row>
    <row r="496" spans="4:4" x14ac:dyDescent="0.25">
      <c r="D496" s="213"/>
    </row>
    <row r="497" spans="4:4" x14ac:dyDescent="0.25">
      <c r="D497" s="213"/>
    </row>
    <row r="498" spans="4:4" x14ac:dyDescent="0.25">
      <c r="D498" s="213"/>
    </row>
    <row r="499" spans="4:4" x14ac:dyDescent="0.25">
      <c r="D499" s="213"/>
    </row>
    <row r="500" spans="4:4" x14ac:dyDescent="0.25">
      <c r="D500" s="213"/>
    </row>
    <row r="501" spans="4:4" x14ac:dyDescent="0.25">
      <c r="D501" s="213"/>
    </row>
    <row r="502" spans="4:4" x14ac:dyDescent="0.25">
      <c r="D502" s="213"/>
    </row>
    <row r="503" spans="4:4" x14ac:dyDescent="0.25">
      <c r="D503" s="213"/>
    </row>
    <row r="504" spans="4:4" x14ac:dyDescent="0.25">
      <c r="D504" s="213"/>
    </row>
    <row r="505" spans="4:4" x14ac:dyDescent="0.25">
      <c r="D505" s="213"/>
    </row>
    <row r="506" spans="4:4" x14ac:dyDescent="0.25">
      <c r="D506" s="213"/>
    </row>
    <row r="507" spans="4:4" x14ac:dyDescent="0.25">
      <c r="D507" s="213"/>
    </row>
    <row r="508" spans="4:4" x14ac:dyDescent="0.25">
      <c r="D508" s="213"/>
    </row>
    <row r="509" spans="4:4" x14ac:dyDescent="0.25">
      <c r="D509" s="213"/>
    </row>
    <row r="510" spans="4:4" x14ac:dyDescent="0.25">
      <c r="D510" s="213"/>
    </row>
    <row r="511" spans="4:4" x14ac:dyDescent="0.25">
      <c r="D511" s="213"/>
    </row>
    <row r="512" spans="4:4" x14ac:dyDescent="0.25">
      <c r="D512" s="213"/>
    </row>
    <row r="513" spans="4:4" x14ac:dyDescent="0.25">
      <c r="D513" s="213"/>
    </row>
    <row r="514" spans="4:4" x14ac:dyDescent="0.25">
      <c r="D514" s="213"/>
    </row>
    <row r="515" spans="4:4" x14ac:dyDescent="0.25">
      <c r="D515" s="213"/>
    </row>
    <row r="516" spans="4:4" x14ac:dyDescent="0.25">
      <c r="D516" s="213"/>
    </row>
    <row r="517" spans="4:4" x14ac:dyDescent="0.25">
      <c r="D517" s="213"/>
    </row>
    <row r="518" spans="4:4" x14ac:dyDescent="0.25">
      <c r="D518" s="213"/>
    </row>
    <row r="519" spans="4:4" x14ac:dyDescent="0.25">
      <c r="D519" s="213"/>
    </row>
    <row r="520" spans="4:4" x14ac:dyDescent="0.25">
      <c r="D520" s="213"/>
    </row>
    <row r="521" spans="4:4" x14ac:dyDescent="0.25">
      <c r="D521" s="213"/>
    </row>
    <row r="522" spans="4:4" x14ac:dyDescent="0.25">
      <c r="D522" s="213"/>
    </row>
    <row r="523" spans="4:4" x14ac:dyDescent="0.25">
      <c r="D523" s="213"/>
    </row>
    <row r="524" spans="4:4" x14ac:dyDescent="0.25">
      <c r="D524" s="213"/>
    </row>
    <row r="525" spans="4:4" x14ac:dyDescent="0.25">
      <c r="D525" s="213"/>
    </row>
    <row r="526" spans="4:4" x14ac:dyDescent="0.25">
      <c r="D526" s="213"/>
    </row>
    <row r="527" spans="4:4" x14ac:dyDescent="0.25">
      <c r="D527" s="213"/>
    </row>
    <row r="528" spans="4:4" x14ac:dyDescent="0.25">
      <c r="D528" s="213"/>
    </row>
    <row r="529" spans="4:4" x14ac:dyDescent="0.25">
      <c r="D529" s="213"/>
    </row>
    <row r="530" spans="4:4" x14ac:dyDescent="0.25">
      <c r="D530" s="213"/>
    </row>
    <row r="531" spans="4:4" x14ac:dyDescent="0.25">
      <c r="D531" s="213"/>
    </row>
    <row r="532" spans="4:4" x14ac:dyDescent="0.25">
      <c r="D532" s="213"/>
    </row>
    <row r="533" spans="4:4" x14ac:dyDescent="0.25">
      <c r="D533" s="213"/>
    </row>
    <row r="534" spans="4:4" x14ac:dyDescent="0.25">
      <c r="D534" s="213"/>
    </row>
    <row r="535" spans="4:4" x14ac:dyDescent="0.25">
      <c r="D535" s="213"/>
    </row>
    <row r="536" spans="4:4" x14ac:dyDescent="0.25">
      <c r="D536" s="213"/>
    </row>
    <row r="537" spans="4:4" x14ac:dyDescent="0.25">
      <c r="D537" s="213"/>
    </row>
    <row r="538" spans="4:4" x14ac:dyDescent="0.25">
      <c r="D538" s="213"/>
    </row>
    <row r="539" spans="4:4" x14ac:dyDescent="0.25">
      <c r="D539" s="213"/>
    </row>
    <row r="540" spans="4:4" x14ac:dyDescent="0.25">
      <c r="D540" s="213"/>
    </row>
    <row r="541" spans="4:4" x14ac:dyDescent="0.25">
      <c r="D541" s="213"/>
    </row>
    <row r="542" spans="4:4" x14ac:dyDescent="0.25">
      <c r="D542" s="213"/>
    </row>
    <row r="543" spans="4:4" x14ac:dyDescent="0.25">
      <c r="D543" s="213"/>
    </row>
    <row r="544" spans="4:4" x14ac:dyDescent="0.25">
      <c r="D544" s="213"/>
    </row>
    <row r="545" spans="4:4" x14ac:dyDescent="0.25">
      <c r="D545" s="213"/>
    </row>
    <row r="546" spans="4:4" x14ac:dyDescent="0.25">
      <c r="D546" s="213"/>
    </row>
    <row r="547" spans="4:4" x14ac:dyDescent="0.25">
      <c r="D547" s="213"/>
    </row>
    <row r="548" spans="4:4" x14ac:dyDescent="0.25">
      <c r="D548" s="213"/>
    </row>
    <row r="549" spans="4:4" x14ac:dyDescent="0.25">
      <c r="D549" s="213"/>
    </row>
    <row r="550" spans="4:4" x14ac:dyDescent="0.25">
      <c r="D550" s="213"/>
    </row>
    <row r="551" spans="4:4" x14ac:dyDescent="0.25">
      <c r="D551" s="213"/>
    </row>
    <row r="552" spans="4:4" x14ac:dyDescent="0.25">
      <c r="D552" s="213"/>
    </row>
    <row r="553" spans="4:4" x14ac:dyDescent="0.25">
      <c r="D553" s="213"/>
    </row>
    <row r="554" spans="4:4" x14ac:dyDescent="0.25">
      <c r="D554" s="213"/>
    </row>
    <row r="555" spans="4:4" x14ac:dyDescent="0.25">
      <c r="D555" s="213"/>
    </row>
    <row r="556" spans="4:4" x14ac:dyDescent="0.25">
      <c r="D556" s="213"/>
    </row>
    <row r="557" spans="4:4" x14ac:dyDescent="0.25">
      <c r="D557" s="213"/>
    </row>
    <row r="558" spans="4:4" x14ac:dyDescent="0.25">
      <c r="D558" s="213"/>
    </row>
    <row r="559" spans="4:4" x14ac:dyDescent="0.25">
      <c r="D559" s="213"/>
    </row>
    <row r="560" spans="4:4" x14ac:dyDescent="0.25">
      <c r="D560" s="213"/>
    </row>
    <row r="561" spans="4:4" x14ac:dyDescent="0.25">
      <c r="D561" s="213"/>
    </row>
    <row r="562" spans="4:4" x14ac:dyDescent="0.25">
      <c r="D562" s="213"/>
    </row>
    <row r="563" spans="4:4" x14ac:dyDescent="0.25">
      <c r="D563" s="213"/>
    </row>
    <row r="564" spans="4:4" x14ac:dyDescent="0.25">
      <c r="D564" s="213"/>
    </row>
    <row r="565" spans="4:4" x14ac:dyDescent="0.25">
      <c r="D565" s="213"/>
    </row>
    <row r="566" spans="4:4" x14ac:dyDescent="0.25">
      <c r="D566" s="213"/>
    </row>
    <row r="567" spans="4:4" x14ac:dyDescent="0.25">
      <c r="D567" s="213"/>
    </row>
    <row r="568" spans="4:4" x14ac:dyDescent="0.25">
      <c r="D568" s="213"/>
    </row>
    <row r="569" spans="4:4" x14ac:dyDescent="0.25">
      <c r="D569" s="213"/>
    </row>
    <row r="570" spans="4:4" x14ac:dyDescent="0.25">
      <c r="D570" s="213"/>
    </row>
    <row r="571" spans="4:4" x14ac:dyDescent="0.25">
      <c r="D571" s="213"/>
    </row>
    <row r="572" spans="4:4" x14ac:dyDescent="0.25">
      <c r="D572" s="213"/>
    </row>
    <row r="573" spans="4:4" x14ac:dyDescent="0.25">
      <c r="D573" s="213"/>
    </row>
    <row r="574" spans="4:4" x14ac:dyDescent="0.25">
      <c r="D574" s="213"/>
    </row>
    <row r="575" spans="4:4" x14ac:dyDescent="0.25">
      <c r="D575" s="213"/>
    </row>
    <row r="576" spans="4:4" x14ac:dyDescent="0.25">
      <c r="D576" s="213"/>
    </row>
    <row r="577" spans="4:4" x14ac:dyDescent="0.25">
      <c r="D577" s="213"/>
    </row>
    <row r="578" spans="4:4" x14ac:dyDescent="0.25">
      <c r="D578" s="213"/>
    </row>
    <row r="579" spans="4:4" x14ac:dyDescent="0.25">
      <c r="D579" s="213"/>
    </row>
    <row r="580" spans="4:4" x14ac:dyDescent="0.25">
      <c r="D580" s="213"/>
    </row>
    <row r="581" spans="4:4" x14ac:dyDescent="0.25">
      <c r="D581" s="213"/>
    </row>
    <row r="582" spans="4:4" x14ac:dyDescent="0.25">
      <c r="D582" s="213"/>
    </row>
    <row r="583" spans="4:4" x14ac:dyDescent="0.25">
      <c r="D583" s="213"/>
    </row>
    <row r="584" spans="4:4" x14ac:dyDescent="0.25">
      <c r="D584" s="213"/>
    </row>
    <row r="585" spans="4:4" x14ac:dyDescent="0.25">
      <c r="D585" s="213"/>
    </row>
    <row r="586" spans="4:4" x14ac:dyDescent="0.25">
      <c r="D586" s="213"/>
    </row>
    <row r="587" spans="4:4" x14ac:dyDescent="0.25">
      <c r="D587" s="213"/>
    </row>
    <row r="588" spans="4:4" x14ac:dyDescent="0.25">
      <c r="D588" s="213"/>
    </row>
    <row r="589" spans="4:4" x14ac:dyDescent="0.25">
      <c r="D589" s="213"/>
    </row>
    <row r="590" spans="4:4" x14ac:dyDescent="0.25">
      <c r="D590" s="213"/>
    </row>
    <row r="591" spans="4:4" x14ac:dyDescent="0.25">
      <c r="D591" s="213"/>
    </row>
    <row r="592" spans="4:4" x14ac:dyDescent="0.25">
      <c r="D592" s="213"/>
    </row>
    <row r="593" spans="4:4" x14ac:dyDescent="0.25">
      <c r="D593" s="213"/>
    </row>
    <row r="594" spans="4:4" x14ac:dyDescent="0.25">
      <c r="D594" s="213"/>
    </row>
    <row r="595" spans="4:4" x14ac:dyDescent="0.25">
      <c r="D595" s="213"/>
    </row>
    <row r="596" spans="4:4" x14ac:dyDescent="0.25">
      <c r="D596" s="213"/>
    </row>
    <row r="597" spans="4:4" x14ac:dyDescent="0.25">
      <c r="D597" s="213"/>
    </row>
    <row r="598" spans="4:4" x14ac:dyDescent="0.25">
      <c r="D598" s="213"/>
    </row>
    <row r="599" spans="4:4" x14ac:dyDescent="0.25">
      <c r="D599" s="213"/>
    </row>
    <row r="600" spans="4:4" x14ac:dyDescent="0.25">
      <c r="D600" s="213"/>
    </row>
    <row r="601" spans="4:4" x14ac:dyDescent="0.25">
      <c r="D601" s="213"/>
    </row>
    <row r="602" spans="4:4" x14ac:dyDescent="0.25">
      <c r="D602" s="213"/>
    </row>
    <row r="603" spans="4:4" x14ac:dyDescent="0.25">
      <c r="D603" s="213"/>
    </row>
    <row r="604" spans="4:4" x14ac:dyDescent="0.25">
      <c r="D604" s="213"/>
    </row>
    <row r="605" spans="4:4" x14ac:dyDescent="0.25">
      <c r="D605" s="213"/>
    </row>
    <row r="606" spans="4:4" x14ac:dyDescent="0.25">
      <c r="D606" s="213"/>
    </row>
    <row r="607" spans="4:4" x14ac:dyDescent="0.25">
      <c r="D607" s="213"/>
    </row>
    <row r="608" spans="4:4" x14ac:dyDescent="0.25">
      <c r="D608" s="213"/>
    </row>
    <row r="609" spans="4:4" x14ac:dyDescent="0.25">
      <c r="D609" s="213"/>
    </row>
    <row r="610" spans="4:4" x14ac:dyDescent="0.25">
      <c r="D610" s="213"/>
    </row>
    <row r="611" spans="4:4" x14ac:dyDescent="0.25">
      <c r="D611" s="213"/>
    </row>
    <row r="612" spans="4:4" x14ac:dyDescent="0.25">
      <c r="D612" s="213"/>
    </row>
    <row r="613" spans="4:4" x14ac:dyDescent="0.25">
      <c r="D613" s="213"/>
    </row>
    <row r="614" spans="4:4" x14ac:dyDescent="0.25">
      <c r="D614" s="213"/>
    </row>
    <row r="615" spans="4:4" x14ac:dyDescent="0.25">
      <c r="D615" s="213"/>
    </row>
    <row r="616" spans="4:4" x14ac:dyDescent="0.25">
      <c r="D616" s="213"/>
    </row>
    <row r="617" spans="4:4" x14ac:dyDescent="0.25">
      <c r="D617" s="213"/>
    </row>
    <row r="618" spans="4:4" x14ac:dyDescent="0.25">
      <c r="D618" s="213"/>
    </row>
    <row r="619" spans="4:4" x14ac:dyDescent="0.25">
      <c r="D619" s="213"/>
    </row>
    <row r="620" spans="4:4" x14ac:dyDescent="0.25">
      <c r="D620" s="213"/>
    </row>
    <row r="621" spans="4:4" x14ac:dyDescent="0.25">
      <c r="D621" s="213"/>
    </row>
    <row r="622" spans="4:4" x14ac:dyDescent="0.25">
      <c r="D622" s="213"/>
    </row>
    <row r="623" spans="4:4" x14ac:dyDescent="0.25">
      <c r="D623" s="213"/>
    </row>
    <row r="624" spans="4:4" x14ac:dyDescent="0.25">
      <c r="D624" s="213"/>
    </row>
    <row r="625" spans="4:4" x14ac:dyDescent="0.25">
      <c r="D625" s="213"/>
    </row>
    <row r="626" spans="4:4" x14ac:dyDescent="0.25">
      <c r="D626" s="213"/>
    </row>
    <row r="627" spans="4:4" x14ac:dyDescent="0.25">
      <c r="D627" s="213"/>
    </row>
    <row r="628" spans="4:4" x14ac:dyDescent="0.25">
      <c r="D628" s="213"/>
    </row>
    <row r="629" spans="4:4" x14ac:dyDescent="0.25">
      <c r="D629" s="213"/>
    </row>
    <row r="630" spans="4:4" x14ac:dyDescent="0.25">
      <c r="D630" s="213"/>
    </row>
    <row r="631" spans="4:4" x14ac:dyDescent="0.25">
      <c r="D631" s="213"/>
    </row>
    <row r="632" spans="4:4" x14ac:dyDescent="0.25">
      <c r="D632" s="213"/>
    </row>
    <row r="633" spans="4:4" x14ac:dyDescent="0.25">
      <c r="D633" s="213"/>
    </row>
    <row r="634" spans="4:4" x14ac:dyDescent="0.25">
      <c r="D634" s="213"/>
    </row>
    <row r="635" spans="4:4" x14ac:dyDescent="0.25">
      <c r="D635" s="213"/>
    </row>
    <row r="636" spans="4:4" x14ac:dyDescent="0.25">
      <c r="D636" s="213"/>
    </row>
    <row r="637" spans="4:4" x14ac:dyDescent="0.25">
      <c r="D637" s="213"/>
    </row>
    <row r="638" spans="4:4" x14ac:dyDescent="0.25">
      <c r="D638" s="213"/>
    </row>
    <row r="639" spans="4:4" x14ac:dyDescent="0.25">
      <c r="D639" s="213"/>
    </row>
    <row r="640" spans="4:4" x14ac:dyDescent="0.25">
      <c r="D640" s="213"/>
    </row>
    <row r="641" spans="4:4" x14ac:dyDescent="0.25">
      <c r="D641" s="213"/>
    </row>
    <row r="642" spans="4:4" x14ac:dyDescent="0.25">
      <c r="D642" s="213"/>
    </row>
    <row r="643" spans="4:4" x14ac:dyDescent="0.25">
      <c r="D643" s="213"/>
    </row>
    <row r="644" spans="4:4" x14ac:dyDescent="0.25">
      <c r="D644" s="213"/>
    </row>
    <row r="645" spans="4:4" x14ac:dyDescent="0.25">
      <c r="D645" s="213"/>
    </row>
    <row r="646" spans="4:4" x14ac:dyDescent="0.25">
      <c r="D646" s="213"/>
    </row>
    <row r="647" spans="4:4" x14ac:dyDescent="0.25">
      <c r="D647" s="213"/>
    </row>
    <row r="648" spans="4:4" x14ac:dyDescent="0.25">
      <c r="D648" s="213"/>
    </row>
    <row r="649" spans="4:4" x14ac:dyDescent="0.25">
      <c r="D649" s="213"/>
    </row>
    <row r="650" spans="4:4" x14ac:dyDescent="0.25">
      <c r="D650" s="213"/>
    </row>
    <row r="651" spans="4:4" x14ac:dyDescent="0.25">
      <c r="D651" s="213"/>
    </row>
    <row r="652" spans="4:4" x14ac:dyDescent="0.25">
      <c r="D652" s="213"/>
    </row>
    <row r="653" spans="4:4" x14ac:dyDescent="0.25">
      <c r="D653" s="213"/>
    </row>
    <row r="654" spans="4:4" x14ac:dyDescent="0.25">
      <c r="D654" s="213"/>
    </row>
    <row r="655" spans="4:4" x14ac:dyDescent="0.25">
      <c r="D655" s="213"/>
    </row>
    <row r="656" spans="4:4" x14ac:dyDescent="0.25">
      <c r="D656" s="213"/>
    </row>
    <row r="657" spans="4:4" x14ac:dyDescent="0.25">
      <c r="D657" s="213"/>
    </row>
    <row r="658" spans="4:4" x14ac:dyDescent="0.25">
      <c r="D658" s="213"/>
    </row>
    <row r="659" spans="4:4" x14ac:dyDescent="0.25">
      <c r="D659" s="213"/>
    </row>
    <row r="660" spans="4:4" x14ac:dyDescent="0.25">
      <c r="D660" s="213"/>
    </row>
    <row r="661" spans="4:4" x14ac:dyDescent="0.25">
      <c r="D661" s="213"/>
    </row>
    <row r="662" spans="4:4" x14ac:dyDescent="0.25">
      <c r="D662" s="213"/>
    </row>
    <row r="663" spans="4:4" x14ac:dyDescent="0.25">
      <c r="D663" s="213"/>
    </row>
    <row r="664" spans="4:4" x14ac:dyDescent="0.25">
      <c r="D664" s="213"/>
    </row>
    <row r="665" spans="4:4" x14ac:dyDescent="0.25">
      <c r="D665" s="213"/>
    </row>
    <row r="666" spans="4:4" x14ac:dyDescent="0.25">
      <c r="D666" s="213"/>
    </row>
    <row r="667" spans="4:4" x14ac:dyDescent="0.25">
      <c r="D667" s="213"/>
    </row>
    <row r="668" spans="4:4" x14ac:dyDescent="0.25">
      <c r="D668" s="213"/>
    </row>
    <row r="669" spans="4:4" x14ac:dyDescent="0.25">
      <c r="D669" s="213"/>
    </row>
    <row r="670" spans="4:4" x14ac:dyDescent="0.25">
      <c r="D670" s="213"/>
    </row>
    <row r="671" spans="4:4" x14ac:dyDescent="0.25">
      <c r="D671" s="213"/>
    </row>
    <row r="672" spans="4:4" x14ac:dyDescent="0.25">
      <c r="D672" s="213"/>
    </row>
    <row r="673" spans="4:4" x14ac:dyDescent="0.25">
      <c r="D673" s="213"/>
    </row>
    <row r="674" spans="4:4" x14ac:dyDescent="0.25">
      <c r="D674" s="213"/>
    </row>
    <row r="675" spans="4:4" x14ac:dyDescent="0.25">
      <c r="D675" s="213"/>
    </row>
    <row r="676" spans="4:4" x14ac:dyDescent="0.25">
      <c r="D676" s="213"/>
    </row>
    <row r="677" spans="4:4" x14ac:dyDescent="0.25">
      <c r="D677" s="213"/>
    </row>
    <row r="678" spans="4:4" x14ac:dyDescent="0.25">
      <c r="D678" s="213"/>
    </row>
    <row r="679" spans="4:4" x14ac:dyDescent="0.25">
      <c r="D679" s="213"/>
    </row>
    <row r="680" spans="4:4" x14ac:dyDescent="0.25">
      <c r="D680" s="213"/>
    </row>
    <row r="681" spans="4:4" x14ac:dyDescent="0.25">
      <c r="D681" s="213"/>
    </row>
    <row r="682" spans="4:4" x14ac:dyDescent="0.25">
      <c r="D682" s="213"/>
    </row>
    <row r="683" spans="4:4" x14ac:dyDescent="0.25">
      <c r="D683" s="213"/>
    </row>
    <row r="684" spans="4:4" x14ac:dyDescent="0.25">
      <c r="D684" s="213"/>
    </row>
    <row r="685" spans="4:4" x14ac:dyDescent="0.25">
      <c r="D685" s="213"/>
    </row>
    <row r="686" spans="4:4" x14ac:dyDescent="0.25">
      <c r="D686" s="213"/>
    </row>
    <row r="687" spans="4:4" x14ac:dyDescent="0.25">
      <c r="D687" s="213"/>
    </row>
    <row r="688" spans="4:4" x14ac:dyDescent="0.25">
      <c r="D688" s="213"/>
    </row>
    <row r="689" spans="4:4" x14ac:dyDescent="0.25">
      <c r="D689" s="213"/>
    </row>
    <row r="690" spans="4:4" x14ac:dyDescent="0.25">
      <c r="D690" s="213"/>
    </row>
    <row r="691" spans="4:4" x14ac:dyDescent="0.25">
      <c r="D691" s="213"/>
    </row>
    <row r="692" spans="4:4" x14ac:dyDescent="0.25">
      <c r="D692" s="213"/>
    </row>
    <row r="693" spans="4:4" x14ac:dyDescent="0.25">
      <c r="D693" s="213"/>
    </row>
    <row r="694" spans="4:4" x14ac:dyDescent="0.25">
      <c r="D694" s="213"/>
    </row>
    <row r="695" spans="4:4" x14ac:dyDescent="0.25">
      <c r="D695" s="213"/>
    </row>
    <row r="696" spans="4:4" x14ac:dyDescent="0.25">
      <c r="D696" s="213"/>
    </row>
    <row r="697" spans="4:4" x14ac:dyDescent="0.25">
      <c r="D697" s="213"/>
    </row>
    <row r="698" spans="4:4" x14ac:dyDescent="0.25">
      <c r="D698" s="213"/>
    </row>
    <row r="699" spans="4:4" x14ac:dyDescent="0.25">
      <c r="D699" s="213"/>
    </row>
    <row r="700" spans="4:4" x14ac:dyDescent="0.25">
      <c r="D700" s="213"/>
    </row>
    <row r="701" spans="4:4" x14ac:dyDescent="0.25">
      <c r="D701" s="213"/>
    </row>
    <row r="702" spans="4:4" x14ac:dyDescent="0.25">
      <c r="D702" s="213"/>
    </row>
    <row r="703" spans="4:4" x14ac:dyDescent="0.25">
      <c r="D703" s="213"/>
    </row>
    <row r="704" spans="4:4" x14ac:dyDescent="0.25">
      <c r="D704" s="213"/>
    </row>
    <row r="705" spans="4:4" x14ac:dyDescent="0.25">
      <c r="D705" s="213"/>
    </row>
    <row r="706" spans="4:4" x14ac:dyDescent="0.25">
      <c r="D706" s="213"/>
    </row>
    <row r="707" spans="4:4" x14ac:dyDescent="0.25">
      <c r="D707" s="213"/>
    </row>
    <row r="708" spans="4:4" x14ac:dyDescent="0.25">
      <c r="D708" s="213"/>
    </row>
    <row r="709" spans="4:4" x14ac:dyDescent="0.25">
      <c r="D709" s="213"/>
    </row>
    <row r="710" spans="4:4" x14ac:dyDescent="0.25">
      <c r="D710" s="213"/>
    </row>
    <row r="711" spans="4:4" x14ac:dyDescent="0.25">
      <c r="D711" s="213"/>
    </row>
    <row r="712" spans="4:4" x14ac:dyDescent="0.25">
      <c r="D712" s="213"/>
    </row>
    <row r="713" spans="4:4" x14ac:dyDescent="0.25">
      <c r="D713" s="213"/>
    </row>
    <row r="714" spans="4:4" x14ac:dyDescent="0.25">
      <c r="D714" s="213"/>
    </row>
    <row r="715" spans="4:4" x14ac:dyDescent="0.25">
      <c r="D715" s="213"/>
    </row>
    <row r="716" spans="4:4" x14ac:dyDescent="0.25">
      <c r="D716" s="213"/>
    </row>
    <row r="717" spans="4:4" x14ac:dyDescent="0.25">
      <c r="D717" s="213"/>
    </row>
    <row r="718" spans="4:4" x14ac:dyDescent="0.25">
      <c r="D718" s="213"/>
    </row>
    <row r="719" spans="4:4" x14ac:dyDescent="0.25">
      <c r="D719" s="213"/>
    </row>
    <row r="720" spans="4:4" x14ac:dyDescent="0.25">
      <c r="D720" s="213"/>
    </row>
    <row r="721" spans="4:4" x14ac:dyDescent="0.25">
      <c r="D721" s="213"/>
    </row>
    <row r="722" spans="4:4" x14ac:dyDescent="0.25">
      <c r="D722" s="213"/>
    </row>
    <row r="723" spans="4:4" x14ac:dyDescent="0.25">
      <c r="D723" s="213"/>
    </row>
    <row r="724" spans="4:4" x14ac:dyDescent="0.25">
      <c r="D724" s="213"/>
    </row>
    <row r="725" spans="4:4" x14ac:dyDescent="0.25">
      <c r="D725" s="213"/>
    </row>
    <row r="726" spans="4:4" x14ac:dyDescent="0.25">
      <c r="D726" s="213"/>
    </row>
    <row r="727" spans="4:4" x14ac:dyDescent="0.25">
      <c r="D727" s="213"/>
    </row>
    <row r="728" spans="4:4" x14ac:dyDescent="0.25">
      <c r="D728" s="213"/>
    </row>
    <row r="729" spans="4:4" x14ac:dyDescent="0.25">
      <c r="D729" s="213"/>
    </row>
    <row r="730" spans="4:4" x14ac:dyDescent="0.25">
      <c r="D730" s="213"/>
    </row>
    <row r="731" spans="4:4" x14ac:dyDescent="0.25">
      <c r="D731" s="213"/>
    </row>
    <row r="732" spans="4:4" x14ac:dyDescent="0.25">
      <c r="D732" s="213"/>
    </row>
    <row r="733" spans="4:4" x14ac:dyDescent="0.25">
      <c r="D733" s="213"/>
    </row>
    <row r="734" spans="4:4" x14ac:dyDescent="0.25">
      <c r="D734" s="213"/>
    </row>
    <row r="735" spans="4:4" x14ac:dyDescent="0.25">
      <c r="D735" s="213"/>
    </row>
    <row r="736" spans="4:4" x14ac:dyDescent="0.25">
      <c r="D736" s="213"/>
    </row>
    <row r="737" spans="4:4" x14ac:dyDescent="0.25">
      <c r="D737" s="213"/>
    </row>
    <row r="738" spans="4:4" x14ac:dyDescent="0.25">
      <c r="D738" s="213"/>
    </row>
    <row r="739" spans="4:4" x14ac:dyDescent="0.25">
      <c r="D739" s="213"/>
    </row>
    <row r="740" spans="4:4" x14ac:dyDescent="0.25">
      <c r="D740" s="213"/>
    </row>
    <row r="741" spans="4:4" x14ac:dyDescent="0.25">
      <c r="D741" s="213"/>
    </row>
    <row r="742" spans="4:4" x14ac:dyDescent="0.25">
      <c r="D742" s="213"/>
    </row>
    <row r="743" spans="4:4" x14ac:dyDescent="0.25">
      <c r="D743" s="213"/>
    </row>
    <row r="744" spans="4:4" x14ac:dyDescent="0.25">
      <c r="D744" s="213"/>
    </row>
    <row r="745" spans="4:4" x14ac:dyDescent="0.25">
      <c r="D745" s="213"/>
    </row>
    <row r="746" spans="4:4" x14ac:dyDescent="0.25">
      <c r="D746" s="213"/>
    </row>
    <row r="747" spans="4:4" x14ac:dyDescent="0.25">
      <c r="D747" s="213"/>
    </row>
    <row r="748" spans="4:4" x14ac:dyDescent="0.25">
      <c r="D748" s="213"/>
    </row>
    <row r="749" spans="4:4" x14ac:dyDescent="0.25">
      <c r="D749" s="213"/>
    </row>
    <row r="750" spans="4:4" x14ac:dyDescent="0.25">
      <c r="D750" s="213"/>
    </row>
    <row r="751" spans="4:4" x14ac:dyDescent="0.25">
      <c r="D751" s="213"/>
    </row>
    <row r="752" spans="4:4" x14ac:dyDescent="0.25">
      <c r="D752" s="213"/>
    </row>
    <row r="753" spans="4:4" x14ac:dyDescent="0.25">
      <c r="D753" s="213"/>
    </row>
    <row r="754" spans="4:4" x14ac:dyDescent="0.25">
      <c r="D754" s="213"/>
    </row>
    <row r="755" spans="4:4" x14ac:dyDescent="0.25">
      <c r="D755" s="213"/>
    </row>
    <row r="756" spans="4:4" x14ac:dyDescent="0.25">
      <c r="D756" s="213"/>
    </row>
    <row r="757" spans="4:4" x14ac:dyDescent="0.25">
      <c r="D757" s="213"/>
    </row>
    <row r="758" spans="4:4" x14ac:dyDescent="0.25">
      <c r="D758" s="213"/>
    </row>
    <row r="759" spans="4:4" x14ac:dyDescent="0.25">
      <c r="D759" s="213"/>
    </row>
    <row r="760" spans="4:4" x14ac:dyDescent="0.25">
      <c r="D760" s="213"/>
    </row>
    <row r="761" spans="4:4" x14ac:dyDescent="0.25">
      <c r="D761" s="213"/>
    </row>
    <row r="762" spans="4:4" x14ac:dyDescent="0.25">
      <c r="D762" s="213"/>
    </row>
    <row r="763" spans="4:4" x14ac:dyDescent="0.25">
      <c r="D763" s="213"/>
    </row>
    <row r="764" spans="4:4" x14ac:dyDescent="0.25">
      <c r="D764" s="213"/>
    </row>
    <row r="765" spans="4:4" x14ac:dyDescent="0.25">
      <c r="D765" s="213"/>
    </row>
    <row r="766" spans="4:4" x14ac:dyDescent="0.25">
      <c r="D766" s="213"/>
    </row>
    <row r="767" spans="4:4" x14ac:dyDescent="0.25">
      <c r="D767" s="213"/>
    </row>
    <row r="768" spans="4:4" x14ac:dyDescent="0.25">
      <c r="D768" s="213"/>
    </row>
    <row r="769" spans="4:4" x14ac:dyDescent="0.25">
      <c r="D769" s="213"/>
    </row>
    <row r="770" spans="4:4" x14ac:dyDescent="0.25">
      <c r="D770" s="213"/>
    </row>
    <row r="771" spans="4:4" x14ac:dyDescent="0.25">
      <c r="D771" s="213"/>
    </row>
    <row r="772" spans="4:4" x14ac:dyDescent="0.25">
      <c r="D772" s="213"/>
    </row>
    <row r="773" spans="4:4" x14ac:dyDescent="0.25">
      <c r="D773" s="213"/>
    </row>
    <row r="774" spans="4:4" x14ac:dyDescent="0.25">
      <c r="D774" s="213"/>
    </row>
    <row r="775" spans="4:4" x14ac:dyDescent="0.25">
      <c r="D775" s="213"/>
    </row>
    <row r="776" spans="4:4" x14ac:dyDescent="0.25">
      <c r="D776" s="213"/>
    </row>
    <row r="777" spans="4:4" x14ac:dyDescent="0.25">
      <c r="D777" s="213"/>
    </row>
    <row r="778" spans="4:4" x14ac:dyDescent="0.25">
      <c r="D778" s="213"/>
    </row>
    <row r="779" spans="4:4" x14ac:dyDescent="0.25">
      <c r="D779" s="213"/>
    </row>
    <row r="780" spans="4:4" x14ac:dyDescent="0.25">
      <c r="D780" s="213"/>
    </row>
    <row r="781" spans="4:4" x14ac:dyDescent="0.25">
      <c r="D781" s="213"/>
    </row>
    <row r="782" spans="4:4" x14ac:dyDescent="0.25">
      <c r="D782" s="213"/>
    </row>
    <row r="783" spans="4:4" x14ac:dyDescent="0.25">
      <c r="D783" s="213"/>
    </row>
    <row r="784" spans="4:4" x14ac:dyDescent="0.25">
      <c r="D784" s="213"/>
    </row>
    <row r="785" spans="4:4" x14ac:dyDescent="0.25">
      <c r="D785" s="213"/>
    </row>
    <row r="786" spans="4:4" x14ac:dyDescent="0.25">
      <c r="D786" s="213"/>
    </row>
    <row r="787" spans="4:4" x14ac:dyDescent="0.25">
      <c r="D787" s="213"/>
    </row>
    <row r="788" spans="4:4" x14ac:dyDescent="0.25">
      <c r="D788" s="213"/>
    </row>
    <row r="789" spans="4:4" x14ac:dyDescent="0.25">
      <c r="D789" s="213"/>
    </row>
    <row r="790" spans="4:4" x14ac:dyDescent="0.25">
      <c r="D790" s="213"/>
    </row>
    <row r="791" spans="4:4" x14ac:dyDescent="0.25">
      <c r="D791" s="213"/>
    </row>
    <row r="792" spans="4:4" x14ac:dyDescent="0.25">
      <c r="D792" s="213"/>
    </row>
    <row r="793" spans="4:4" x14ac:dyDescent="0.25">
      <c r="D793" s="213"/>
    </row>
    <row r="794" spans="4:4" x14ac:dyDescent="0.25">
      <c r="D794" s="213"/>
    </row>
    <row r="795" spans="4:4" x14ac:dyDescent="0.25">
      <c r="D795" s="213"/>
    </row>
    <row r="796" spans="4:4" x14ac:dyDescent="0.25">
      <c r="D796" s="213"/>
    </row>
    <row r="797" spans="4:4" x14ac:dyDescent="0.25">
      <c r="D797" s="213"/>
    </row>
    <row r="798" spans="4:4" x14ac:dyDescent="0.25">
      <c r="D798" s="213"/>
    </row>
    <row r="799" spans="4:4" x14ac:dyDescent="0.25">
      <c r="D799" s="213"/>
    </row>
    <row r="800" spans="4:4" x14ac:dyDescent="0.25">
      <c r="D800" s="213"/>
    </row>
    <row r="801" spans="4:4" x14ac:dyDescent="0.25">
      <c r="D801" s="213"/>
    </row>
    <row r="802" spans="4:4" x14ac:dyDescent="0.25">
      <c r="D802" s="213"/>
    </row>
    <row r="803" spans="4:4" x14ac:dyDescent="0.25">
      <c r="D803" s="213"/>
    </row>
    <row r="804" spans="4:4" x14ac:dyDescent="0.25">
      <c r="D804" s="213"/>
    </row>
    <row r="805" spans="4:4" x14ac:dyDescent="0.25">
      <c r="D805" s="213"/>
    </row>
    <row r="806" spans="4:4" x14ac:dyDescent="0.25">
      <c r="D806" s="213"/>
    </row>
    <row r="807" spans="4:4" x14ac:dyDescent="0.25">
      <c r="D807" s="213"/>
    </row>
    <row r="808" spans="4:4" x14ac:dyDescent="0.25">
      <c r="D808" s="213"/>
    </row>
    <row r="809" spans="4:4" x14ac:dyDescent="0.25">
      <c r="D809" s="213"/>
    </row>
    <row r="810" spans="4:4" x14ac:dyDescent="0.25">
      <c r="D810" s="213"/>
    </row>
    <row r="811" spans="4:4" x14ac:dyDescent="0.25">
      <c r="D811" s="213"/>
    </row>
    <row r="812" spans="4:4" x14ac:dyDescent="0.25">
      <c r="D812" s="213"/>
    </row>
    <row r="813" spans="4:4" x14ac:dyDescent="0.25">
      <c r="D813" s="213"/>
    </row>
    <row r="814" spans="4:4" x14ac:dyDescent="0.25">
      <c r="D814" s="213"/>
    </row>
    <row r="815" spans="4:4" x14ac:dyDescent="0.25">
      <c r="D815" s="213"/>
    </row>
    <row r="816" spans="4:4" x14ac:dyDescent="0.25">
      <c r="D816" s="213"/>
    </row>
    <row r="817" spans="4:4" x14ac:dyDescent="0.25">
      <c r="D817" s="213"/>
    </row>
    <row r="818" spans="4:4" x14ac:dyDescent="0.25">
      <c r="D818" s="213"/>
    </row>
    <row r="819" spans="4:4" x14ac:dyDescent="0.25">
      <c r="D819" s="213"/>
    </row>
    <row r="820" spans="4:4" x14ac:dyDescent="0.25">
      <c r="D820" s="213"/>
    </row>
    <row r="821" spans="4:4" x14ac:dyDescent="0.25">
      <c r="D821" s="213"/>
    </row>
    <row r="822" spans="4:4" x14ac:dyDescent="0.25">
      <c r="D822" s="213"/>
    </row>
    <row r="823" spans="4:4" x14ac:dyDescent="0.25">
      <c r="D823" s="213"/>
    </row>
    <row r="824" spans="4:4" x14ac:dyDescent="0.25">
      <c r="D824" s="213"/>
    </row>
    <row r="825" spans="4:4" x14ac:dyDescent="0.25">
      <c r="D825" s="213"/>
    </row>
    <row r="826" spans="4:4" x14ac:dyDescent="0.25">
      <c r="D826" s="213"/>
    </row>
    <row r="827" spans="4:4" x14ac:dyDescent="0.25">
      <c r="D827" s="213"/>
    </row>
    <row r="828" spans="4:4" x14ac:dyDescent="0.25">
      <c r="D828" s="213"/>
    </row>
    <row r="829" spans="4:4" x14ac:dyDescent="0.25">
      <c r="D829" s="213"/>
    </row>
    <row r="830" spans="4:4" x14ac:dyDescent="0.25">
      <c r="D830" s="213"/>
    </row>
    <row r="831" spans="4:4" x14ac:dyDescent="0.25">
      <c r="D831" s="213"/>
    </row>
    <row r="832" spans="4:4" x14ac:dyDescent="0.25">
      <c r="D832" s="213"/>
    </row>
    <row r="833" spans="4:4" x14ac:dyDescent="0.25">
      <c r="D833" s="213"/>
    </row>
    <row r="834" spans="4:4" x14ac:dyDescent="0.25">
      <c r="D834" s="213"/>
    </row>
    <row r="835" spans="4:4" x14ac:dyDescent="0.25">
      <c r="D835" s="213"/>
    </row>
    <row r="836" spans="4:4" x14ac:dyDescent="0.25">
      <c r="D836" s="213"/>
    </row>
    <row r="837" spans="4:4" x14ac:dyDescent="0.25">
      <c r="D837" s="213"/>
    </row>
    <row r="838" spans="4:4" x14ac:dyDescent="0.25">
      <c r="D838" s="213"/>
    </row>
    <row r="839" spans="4:4" x14ac:dyDescent="0.25">
      <c r="D839" s="213"/>
    </row>
    <row r="840" spans="4:4" x14ac:dyDescent="0.25">
      <c r="D840" s="213"/>
    </row>
    <row r="841" spans="4:4" x14ac:dyDescent="0.25">
      <c r="D841" s="213"/>
    </row>
    <row r="842" spans="4:4" x14ac:dyDescent="0.25">
      <c r="D842" s="213"/>
    </row>
    <row r="843" spans="4:4" x14ac:dyDescent="0.25">
      <c r="D843" s="213"/>
    </row>
    <row r="844" spans="4:4" x14ac:dyDescent="0.25">
      <c r="D844" s="213"/>
    </row>
    <row r="845" spans="4:4" x14ac:dyDescent="0.25">
      <c r="D845" s="213"/>
    </row>
    <row r="846" spans="4:4" x14ac:dyDescent="0.25">
      <c r="D846" s="213"/>
    </row>
    <row r="847" spans="4:4" x14ac:dyDescent="0.25">
      <c r="D847" s="213"/>
    </row>
    <row r="848" spans="4:4" x14ac:dyDescent="0.25">
      <c r="D848" s="213"/>
    </row>
    <row r="849" spans="4:4" x14ac:dyDescent="0.25">
      <c r="D849" s="213"/>
    </row>
    <row r="850" spans="4:4" x14ac:dyDescent="0.25">
      <c r="D850" s="213"/>
    </row>
    <row r="851" spans="4:4" x14ac:dyDescent="0.25">
      <c r="D851" s="213"/>
    </row>
    <row r="852" spans="4:4" x14ac:dyDescent="0.25">
      <c r="D852" s="213"/>
    </row>
    <row r="853" spans="4:4" x14ac:dyDescent="0.25">
      <c r="D853" s="213"/>
    </row>
    <row r="854" spans="4:4" x14ac:dyDescent="0.25">
      <c r="D854" s="213"/>
    </row>
    <row r="855" spans="4:4" x14ac:dyDescent="0.25">
      <c r="D855" s="213"/>
    </row>
    <row r="856" spans="4:4" x14ac:dyDescent="0.25">
      <c r="D856" s="213"/>
    </row>
    <row r="857" spans="4:4" x14ac:dyDescent="0.25">
      <c r="D857" s="213"/>
    </row>
    <row r="858" spans="4:4" x14ac:dyDescent="0.25">
      <c r="D858" s="213"/>
    </row>
    <row r="859" spans="4:4" x14ac:dyDescent="0.25">
      <c r="D859" s="213"/>
    </row>
    <row r="860" spans="4:4" x14ac:dyDescent="0.25">
      <c r="D860" s="213"/>
    </row>
    <row r="861" spans="4:4" x14ac:dyDescent="0.25">
      <c r="D861" s="213"/>
    </row>
    <row r="862" spans="4:4" x14ac:dyDescent="0.25">
      <c r="D862" s="213"/>
    </row>
    <row r="863" spans="4:4" x14ac:dyDescent="0.25">
      <c r="D863" s="213"/>
    </row>
    <row r="864" spans="4:4" x14ac:dyDescent="0.25">
      <c r="D864" s="213"/>
    </row>
    <row r="865" spans="4:4" x14ac:dyDescent="0.25">
      <c r="D865" s="213"/>
    </row>
    <row r="866" spans="4:4" x14ac:dyDescent="0.25">
      <c r="D866" s="213"/>
    </row>
    <row r="867" spans="4:4" x14ac:dyDescent="0.25">
      <c r="D867" s="213"/>
    </row>
    <row r="868" spans="4:4" x14ac:dyDescent="0.25">
      <c r="D868" s="213"/>
    </row>
    <row r="869" spans="4:4" x14ac:dyDescent="0.25">
      <c r="D869" s="213"/>
    </row>
    <row r="870" spans="4:4" x14ac:dyDescent="0.25">
      <c r="D870" s="213"/>
    </row>
    <row r="871" spans="4:4" x14ac:dyDescent="0.25">
      <c r="D871" s="213"/>
    </row>
    <row r="872" spans="4:4" x14ac:dyDescent="0.25">
      <c r="D872" s="213"/>
    </row>
    <row r="873" spans="4:4" x14ac:dyDescent="0.25">
      <c r="D873" s="213"/>
    </row>
    <row r="874" spans="4:4" x14ac:dyDescent="0.25">
      <c r="D874" s="213"/>
    </row>
    <row r="875" spans="4:4" x14ac:dyDescent="0.25">
      <c r="D875" s="213"/>
    </row>
    <row r="876" spans="4:4" x14ac:dyDescent="0.25">
      <c r="D876" s="213"/>
    </row>
    <row r="877" spans="4:4" x14ac:dyDescent="0.25">
      <c r="D877" s="213"/>
    </row>
    <row r="878" spans="4:4" x14ac:dyDescent="0.25">
      <c r="D878" s="213"/>
    </row>
    <row r="879" spans="4:4" x14ac:dyDescent="0.25">
      <c r="D879" s="213"/>
    </row>
    <row r="880" spans="4:4" x14ac:dyDescent="0.25">
      <c r="D880" s="213"/>
    </row>
    <row r="881" spans="4:4" x14ac:dyDescent="0.25">
      <c r="D881" s="213"/>
    </row>
    <row r="882" spans="4:4" x14ac:dyDescent="0.25">
      <c r="D882" s="213"/>
    </row>
    <row r="883" spans="4:4" x14ac:dyDescent="0.25">
      <c r="D883" s="213"/>
    </row>
    <row r="884" spans="4:4" x14ac:dyDescent="0.25">
      <c r="D884" s="213"/>
    </row>
    <row r="885" spans="4:4" x14ac:dyDescent="0.25">
      <c r="D885" s="213"/>
    </row>
    <row r="886" spans="4:4" x14ac:dyDescent="0.25">
      <c r="D886" s="213"/>
    </row>
    <row r="887" spans="4:4" x14ac:dyDescent="0.25">
      <c r="D887" s="213"/>
    </row>
    <row r="888" spans="4:4" x14ac:dyDescent="0.25">
      <c r="D888" s="213"/>
    </row>
    <row r="889" spans="4:4" x14ac:dyDescent="0.25">
      <c r="D889" s="213"/>
    </row>
    <row r="890" spans="4:4" x14ac:dyDescent="0.25">
      <c r="D890" s="213"/>
    </row>
    <row r="891" spans="4:4" x14ac:dyDescent="0.25">
      <c r="D891" s="213"/>
    </row>
    <row r="892" spans="4:4" x14ac:dyDescent="0.25">
      <c r="D892" s="213"/>
    </row>
    <row r="893" spans="4:4" x14ac:dyDescent="0.25">
      <c r="D893" s="213"/>
    </row>
    <row r="894" spans="4:4" x14ac:dyDescent="0.25">
      <c r="D894" s="213"/>
    </row>
    <row r="895" spans="4:4" x14ac:dyDescent="0.25">
      <c r="D895" s="213"/>
    </row>
    <row r="896" spans="4:4" x14ac:dyDescent="0.25">
      <c r="D896" s="213"/>
    </row>
    <row r="897" spans="4:4" x14ac:dyDescent="0.25">
      <c r="D897" s="213"/>
    </row>
    <row r="898" spans="4:4" x14ac:dyDescent="0.25">
      <c r="D898" s="213"/>
    </row>
    <row r="899" spans="4:4" x14ac:dyDescent="0.25">
      <c r="D899" s="213"/>
    </row>
    <row r="900" spans="4:4" x14ac:dyDescent="0.25">
      <c r="D900" s="213"/>
    </row>
    <row r="901" spans="4:4" x14ac:dyDescent="0.25">
      <c r="D901" s="213"/>
    </row>
    <row r="902" spans="4:4" x14ac:dyDescent="0.25">
      <c r="D902" s="213"/>
    </row>
    <row r="903" spans="4:4" x14ac:dyDescent="0.25">
      <c r="D903" s="213"/>
    </row>
    <row r="904" spans="4:4" x14ac:dyDescent="0.25">
      <c r="D904" s="213"/>
    </row>
    <row r="905" spans="4:4" x14ac:dyDescent="0.25">
      <c r="D905" s="213"/>
    </row>
    <row r="906" spans="4:4" x14ac:dyDescent="0.25">
      <c r="D906" s="213"/>
    </row>
    <row r="907" spans="4:4" x14ac:dyDescent="0.25">
      <c r="D907" s="213"/>
    </row>
    <row r="908" spans="4:4" x14ac:dyDescent="0.25">
      <c r="D908" s="213"/>
    </row>
    <row r="909" spans="4:4" x14ac:dyDescent="0.25">
      <c r="D909" s="213"/>
    </row>
    <row r="910" spans="4:4" x14ac:dyDescent="0.25">
      <c r="D910" s="213"/>
    </row>
    <row r="911" spans="4:4" x14ac:dyDescent="0.25">
      <c r="D911" s="213"/>
    </row>
    <row r="912" spans="4:4" x14ac:dyDescent="0.25">
      <c r="D912" s="213"/>
    </row>
    <row r="913" spans="4:4" x14ac:dyDescent="0.25">
      <c r="D913" s="213"/>
    </row>
    <row r="914" spans="4:4" x14ac:dyDescent="0.25">
      <c r="D914" s="213"/>
    </row>
    <row r="915" spans="4:4" x14ac:dyDescent="0.25">
      <c r="D915" s="213"/>
    </row>
    <row r="916" spans="4:4" x14ac:dyDescent="0.25">
      <c r="D916" s="213"/>
    </row>
    <row r="917" spans="4:4" x14ac:dyDescent="0.25">
      <c r="D917" s="213"/>
    </row>
    <row r="918" spans="4:4" x14ac:dyDescent="0.25">
      <c r="D918" s="213"/>
    </row>
    <row r="919" spans="4:4" x14ac:dyDescent="0.25">
      <c r="D919" s="213"/>
    </row>
    <row r="920" spans="4:4" x14ac:dyDescent="0.25">
      <c r="D920" s="213"/>
    </row>
    <row r="921" spans="4:4" x14ac:dyDescent="0.25">
      <c r="D921" s="213"/>
    </row>
    <row r="922" spans="4:4" x14ac:dyDescent="0.25">
      <c r="D922" s="213"/>
    </row>
    <row r="923" spans="4:4" x14ac:dyDescent="0.25">
      <c r="D923" s="213"/>
    </row>
    <row r="924" spans="4:4" x14ac:dyDescent="0.25">
      <c r="D924" s="213"/>
    </row>
    <row r="925" spans="4:4" x14ac:dyDescent="0.25">
      <c r="D925" s="213"/>
    </row>
    <row r="926" spans="4:4" x14ac:dyDescent="0.25">
      <c r="D926" s="213"/>
    </row>
    <row r="927" spans="4:4" x14ac:dyDescent="0.25">
      <c r="D927" s="213"/>
    </row>
    <row r="928" spans="4:4" x14ac:dyDescent="0.25">
      <c r="D928" s="213"/>
    </row>
    <row r="929" spans="4:4" x14ac:dyDescent="0.25">
      <c r="D929" s="213"/>
    </row>
    <row r="930" spans="4:4" x14ac:dyDescent="0.25">
      <c r="D930" s="213"/>
    </row>
    <row r="931" spans="4:4" x14ac:dyDescent="0.25">
      <c r="D931" s="213"/>
    </row>
    <row r="932" spans="4:4" x14ac:dyDescent="0.25">
      <c r="D932" s="213"/>
    </row>
    <row r="933" spans="4:4" x14ac:dyDescent="0.25">
      <c r="D933" s="213"/>
    </row>
    <row r="934" spans="4:4" x14ac:dyDescent="0.25">
      <c r="D934" s="213"/>
    </row>
    <row r="935" spans="4:4" x14ac:dyDescent="0.25">
      <c r="D935" s="213"/>
    </row>
    <row r="936" spans="4:4" x14ac:dyDescent="0.25">
      <c r="D936" s="213"/>
    </row>
    <row r="937" spans="4:4" x14ac:dyDescent="0.25">
      <c r="D937" s="213"/>
    </row>
    <row r="938" spans="4:4" x14ac:dyDescent="0.25">
      <c r="D938" s="213"/>
    </row>
    <row r="939" spans="4:4" x14ac:dyDescent="0.25">
      <c r="D939" s="213"/>
    </row>
    <row r="940" spans="4:4" x14ac:dyDescent="0.25">
      <c r="D940" s="213"/>
    </row>
    <row r="941" spans="4:4" x14ac:dyDescent="0.25">
      <c r="D941" s="213"/>
    </row>
    <row r="942" spans="4:4" x14ac:dyDescent="0.25">
      <c r="D942" s="213"/>
    </row>
    <row r="943" spans="4:4" x14ac:dyDescent="0.25">
      <c r="D943" s="213"/>
    </row>
    <row r="944" spans="4:4" x14ac:dyDescent="0.25">
      <c r="D944" s="213"/>
    </row>
    <row r="945" spans="4:4" x14ac:dyDescent="0.25">
      <c r="D945" s="213"/>
    </row>
    <row r="946" spans="4:4" x14ac:dyDescent="0.25">
      <c r="D946" s="213"/>
    </row>
    <row r="947" spans="4:4" x14ac:dyDescent="0.25">
      <c r="D947" s="213"/>
    </row>
    <row r="948" spans="4:4" x14ac:dyDescent="0.25">
      <c r="D948" s="213"/>
    </row>
    <row r="949" spans="4:4" x14ac:dyDescent="0.25">
      <c r="D949" s="213"/>
    </row>
    <row r="950" spans="4:4" x14ac:dyDescent="0.25">
      <c r="D950" s="213"/>
    </row>
    <row r="951" spans="4:4" x14ac:dyDescent="0.25">
      <c r="D951" s="213"/>
    </row>
    <row r="952" spans="4:4" x14ac:dyDescent="0.25">
      <c r="D952" s="213"/>
    </row>
    <row r="953" spans="4:4" x14ac:dyDescent="0.25">
      <c r="D953" s="213"/>
    </row>
    <row r="954" spans="4:4" x14ac:dyDescent="0.25">
      <c r="D954" s="213"/>
    </row>
    <row r="955" spans="4:4" x14ac:dyDescent="0.25">
      <c r="D955" s="213"/>
    </row>
    <row r="956" spans="4:4" x14ac:dyDescent="0.25">
      <c r="D956" s="213"/>
    </row>
    <row r="957" spans="4:4" x14ac:dyDescent="0.25">
      <c r="D957" s="213"/>
    </row>
    <row r="958" spans="4:4" x14ac:dyDescent="0.25">
      <c r="D958" s="213"/>
    </row>
    <row r="959" spans="4:4" x14ac:dyDescent="0.25">
      <c r="D959" s="213"/>
    </row>
    <row r="960" spans="4:4" x14ac:dyDescent="0.25">
      <c r="D960" s="213"/>
    </row>
    <row r="961" spans="4:4" x14ac:dyDescent="0.25">
      <c r="D961" s="213"/>
    </row>
    <row r="962" spans="4:4" x14ac:dyDescent="0.25">
      <c r="D962" s="213"/>
    </row>
    <row r="963" spans="4:4" x14ac:dyDescent="0.25">
      <c r="D963" s="213"/>
    </row>
    <row r="964" spans="4:4" x14ac:dyDescent="0.25">
      <c r="D964" s="213"/>
    </row>
    <row r="965" spans="4:4" x14ac:dyDescent="0.25">
      <c r="D965" s="213"/>
    </row>
    <row r="966" spans="4:4" x14ac:dyDescent="0.25">
      <c r="D966" s="213"/>
    </row>
    <row r="967" spans="4:4" x14ac:dyDescent="0.25">
      <c r="D967" s="213"/>
    </row>
    <row r="968" spans="4:4" x14ac:dyDescent="0.25">
      <c r="D968" s="213"/>
    </row>
    <row r="969" spans="4:4" x14ac:dyDescent="0.25">
      <c r="D969" s="213"/>
    </row>
    <row r="970" spans="4:4" x14ac:dyDescent="0.25">
      <c r="D970" s="213"/>
    </row>
    <row r="971" spans="4:4" x14ac:dyDescent="0.25">
      <c r="D971" s="213"/>
    </row>
    <row r="972" spans="4:4" x14ac:dyDescent="0.25">
      <c r="D972" s="213"/>
    </row>
    <row r="973" spans="4:4" x14ac:dyDescent="0.25">
      <c r="D973" s="213"/>
    </row>
    <row r="974" spans="4:4" x14ac:dyDescent="0.25">
      <c r="D974" s="213"/>
    </row>
    <row r="975" spans="4:4" x14ac:dyDescent="0.25">
      <c r="D975" s="213"/>
    </row>
    <row r="976" spans="4:4" x14ac:dyDescent="0.25">
      <c r="D976" s="213"/>
    </row>
    <row r="977" spans="4:4" x14ac:dyDescent="0.25">
      <c r="D977" s="213"/>
    </row>
    <row r="978" spans="4:4" x14ac:dyDescent="0.25">
      <c r="D978" s="213"/>
    </row>
    <row r="979" spans="4:4" x14ac:dyDescent="0.25">
      <c r="D979" s="213"/>
    </row>
    <row r="980" spans="4:4" x14ac:dyDescent="0.25">
      <c r="D980" s="213"/>
    </row>
    <row r="981" spans="4:4" x14ac:dyDescent="0.25">
      <c r="D981" s="213"/>
    </row>
    <row r="982" spans="4:4" x14ac:dyDescent="0.25">
      <c r="D982" s="213"/>
    </row>
    <row r="983" spans="4:4" x14ac:dyDescent="0.25">
      <c r="D983" s="213"/>
    </row>
    <row r="984" spans="4:4" x14ac:dyDescent="0.25">
      <c r="D984" s="213"/>
    </row>
    <row r="985" spans="4:4" x14ac:dyDescent="0.25">
      <c r="D985" s="213"/>
    </row>
    <row r="986" spans="4:4" x14ac:dyDescent="0.25">
      <c r="D986" s="213"/>
    </row>
    <row r="987" spans="4:4" x14ac:dyDescent="0.25">
      <c r="D987" s="213"/>
    </row>
    <row r="988" spans="4:4" x14ac:dyDescent="0.25">
      <c r="D988" s="213"/>
    </row>
    <row r="989" spans="4:4" x14ac:dyDescent="0.25">
      <c r="D989" s="213"/>
    </row>
    <row r="990" spans="4:4" x14ac:dyDescent="0.25">
      <c r="D990" s="213"/>
    </row>
    <row r="991" spans="4:4" x14ac:dyDescent="0.25">
      <c r="D991" s="213"/>
    </row>
    <row r="992" spans="4:4" x14ac:dyDescent="0.25">
      <c r="D992" s="213"/>
    </row>
    <row r="993" spans="4:4" x14ac:dyDescent="0.25">
      <c r="D993" s="213"/>
    </row>
    <row r="994" spans="4:4" x14ac:dyDescent="0.25">
      <c r="D994" s="213"/>
    </row>
    <row r="995" spans="4:4" x14ac:dyDescent="0.25">
      <c r="D995" s="213"/>
    </row>
    <row r="996" spans="4:4" x14ac:dyDescent="0.25">
      <c r="D996" s="213"/>
    </row>
    <row r="997" spans="4:4" x14ac:dyDescent="0.25">
      <c r="D997" s="213"/>
    </row>
    <row r="998" spans="4:4" x14ac:dyDescent="0.25">
      <c r="D998" s="213"/>
    </row>
    <row r="999" spans="4:4" x14ac:dyDescent="0.25">
      <c r="D999" s="213"/>
    </row>
    <row r="1000" spans="4:4" x14ac:dyDescent="0.25">
      <c r="D1000" s="213"/>
    </row>
    <row r="1001" spans="4:4" x14ac:dyDescent="0.25">
      <c r="D1001" s="213"/>
    </row>
    <row r="1002" spans="4:4" x14ac:dyDescent="0.25">
      <c r="D1002" s="213"/>
    </row>
    <row r="1003" spans="4:4" x14ac:dyDescent="0.25">
      <c r="D1003" s="213"/>
    </row>
    <row r="1004" spans="4:4" x14ac:dyDescent="0.25">
      <c r="D1004" s="213"/>
    </row>
    <row r="1005" spans="4:4" x14ac:dyDescent="0.25">
      <c r="D1005" s="213"/>
    </row>
    <row r="1006" spans="4:4" x14ac:dyDescent="0.25">
      <c r="D1006" s="213"/>
    </row>
    <row r="1007" spans="4:4" x14ac:dyDescent="0.25">
      <c r="D1007" s="213"/>
    </row>
    <row r="1008" spans="4:4" x14ac:dyDescent="0.25">
      <c r="D1008" s="213"/>
    </row>
    <row r="1009" spans="4:4" x14ac:dyDescent="0.25">
      <c r="D1009" s="213"/>
    </row>
    <row r="1010" spans="4:4" x14ac:dyDescent="0.25">
      <c r="D1010" s="213"/>
    </row>
    <row r="1011" spans="4:4" x14ac:dyDescent="0.25">
      <c r="D1011" s="213"/>
    </row>
    <row r="1012" spans="4:4" x14ac:dyDescent="0.25">
      <c r="D1012" s="213"/>
    </row>
    <row r="1013" spans="4:4" x14ac:dyDescent="0.25">
      <c r="D1013" s="213"/>
    </row>
    <row r="1014" spans="4:4" x14ac:dyDescent="0.25">
      <c r="D1014" s="213"/>
    </row>
    <row r="1015" spans="4:4" x14ac:dyDescent="0.25">
      <c r="D1015" s="213"/>
    </row>
    <row r="1016" spans="4:4" x14ac:dyDescent="0.25">
      <c r="D1016" s="213"/>
    </row>
    <row r="1017" spans="4:4" x14ac:dyDescent="0.25">
      <c r="D1017" s="213"/>
    </row>
    <row r="1018" spans="4:4" x14ac:dyDescent="0.25">
      <c r="D1018" s="213"/>
    </row>
    <row r="1019" spans="4:4" x14ac:dyDescent="0.25">
      <c r="D1019" s="213"/>
    </row>
    <row r="1020" spans="4:4" x14ac:dyDescent="0.25">
      <c r="D1020" s="213"/>
    </row>
    <row r="1021" spans="4:4" x14ac:dyDescent="0.25">
      <c r="D1021" s="213"/>
    </row>
    <row r="1022" spans="4:4" x14ac:dyDescent="0.25">
      <c r="D1022" s="213"/>
    </row>
    <row r="1023" spans="4:4" x14ac:dyDescent="0.25">
      <c r="D1023" s="213"/>
    </row>
    <row r="1024" spans="4:4" x14ac:dyDescent="0.25">
      <c r="D1024" s="213"/>
    </row>
    <row r="1025" spans="4:4" x14ac:dyDescent="0.25">
      <c r="D1025" s="213"/>
    </row>
    <row r="1026" spans="4:4" x14ac:dyDescent="0.25">
      <c r="D1026" s="213"/>
    </row>
    <row r="1027" spans="4:4" x14ac:dyDescent="0.25">
      <c r="D1027" s="213"/>
    </row>
    <row r="1028" spans="4:4" x14ac:dyDescent="0.25">
      <c r="D1028" s="213"/>
    </row>
    <row r="1029" spans="4:4" x14ac:dyDescent="0.25">
      <c r="D1029" s="213"/>
    </row>
    <row r="1030" spans="4:4" x14ac:dyDescent="0.25">
      <c r="D1030" s="213"/>
    </row>
    <row r="1031" spans="4:4" x14ac:dyDescent="0.25">
      <c r="D1031" s="213"/>
    </row>
    <row r="1032" spans="4:4" x14ac:dyDescent="0.25">
      <c r="D1032" s="213"/>
    </row>
    <row r="1033" spans="4:4" x14ac:dyDescent="0.25">
      <c r="D1033" s="213"/>
    </row>
    <row r="1034" spans="4:4" x14ac:dyDescent="0.25">
      <c r="D1034" s="213"/>
    </row>
    <row r="1035" spans="4:4" x14ac:dyDescent="0.25">
      <c r="D1035" s="213"/>
    </row>
    <row r="1036" spans="4:4" x14ac:dyDescent="0.25">
      <c r="D1036" s="213"/>
    </row>
    <row r="1037" spans="4:4" x14ac:dyDescent="0.25">
      <c r="D1037" s="213"/>
    </row>
    <row r="1038" spans="4:4" x14ac:dyDescent="0.25">
      <c r="D1038" s="213"/>
    </row>
    <row r="1039" spans="4:4" x14ac:dyDescent="0.25">
      <c r="D1039" s="213"/>
    </row>
    <row r="1040" spans="4:4" x14ac:dyDescent="0.25">
      <c r="D1040" s="213"/>
    </row>
    <row r="1041" spans="4:4" x14ac:dyDescent="0.25">
      <c r="D1041" s="213"/>
    </row>
    <row r="1042" spans="4:4" x14ac:dyDescent="0.25">
      <c r="D1042" s="213"/>
    </row>
    <row r="1043" spans="4:4" x14ac:dyDescent="0.25">
      <c r="D1043" s="213"/>
    </row>
    <row r="1044" spans="4:4" x14ac:dyDescent="0.25">
      <c r="D1044" s="213"/>
    </row>
    <row r="1045" spans="4:4" x14ac:dyDescent="0.25">
      <c r="D1045" s="213"/>
    </row>
    <row r="1046" spans="4:4" x14ac:dyDescent="0.25">
      <c r="D1046" s="213"/>
    </row>
    <row r="1047" spans="4:4" x14ac:dyDescent="0.25">
      <c r="D1047" s="213"/>
    </row>
    <row r="1048" spans="4:4" x14ac:dyDescent="0.25">
      <c r="D1048" s="213"/>
    </row>
    <row r="1049" spans="4:4" x14ac:dyDescent="0.25">
      <c r="D1049" s="213"/>
    </row>
    <row r="1050" spans="4:4" x14ac:dyDescent="0.25">
      <c r="D1050" s="213"/>
    </row>
    <row r="1051" spans="4:4" x14ac:dyDescent="0.25">
      <c r="D1051" s="213"/>
    </row>
    <row r="1052" spans="4:4" x14ac:dyDescent="0.25">
      <c r="D1052" s="213"/>
    </row>
    <row r="1053" spans="4:4" x14ac:dyDescent="0.25">
      <c r="D1053" s="213"/>
    </row>
    <row r="1054" spans="4:4" x14ac:dyDescent="0.25">
      <c r="D1054" s="213"/>
    </row>
    <row r="1055" spans="4:4" x14ac:dyDescent="0.25">
      <c r="D1055" s="213"/>
    </row>
    <row r="1056" spans="4:4" x14ac:dyDescent="0.25">
      <c r="D1056" s="213"/>
    </row>
    <row r="1057" spans="4:4" x14ac:dyDescent="0.25">
      <c r="D1057" s="213"/>
    </row>
    <row r="1058" spans="4:4" x14ac:dyDescent="0.25">
      <c r="D1058" s="213"/>
    </row>
    <row r="1059" spans="4:4" x14ac:dyDescent="0.25">
      <c r="D1059" s="213"/>
    </row>
    <row r="1060" spans="4:4" x14ac:dyDescent="0.25">
      <c r="D1060" s="213"/>
    </row>
    <row r="1061" spans="4:4" x14ac:dyDescent="0.25">
      <c r="D1061" s="213"/>
    </row>
    <row r="1062" spans="4:4" x14ac:dyDescent="0.25">
      <c r="D1062" s="213"/>
    </row>
    <row r="1063" spans="4:4" x14ac:dyDescent="0.25">
      <c r="D1063" s="213"/>
    </row>
    <row r="1064" spans="4:4" x14ac:dyDescent="0.25">
      <c r="D1064" s="213"/>
    </row>
    <row r="1065" spans="4:4" x14ac:dyDescent="0.25">
      <c r="D1065" s="213"/>
    </row>
    <row r="1066" spans="4:4" x14ac:dyDescent="0.25">
      <c r="D1066" s="213"/>
    </row>
    <row r="1067" spans="4:4" x14ac:dyDescent="0.25">
      <c r="D1067" s="213"/>
    </row>
    <row r="1068" spans="4:4" x14ac:dyDescent="0.25">
      <c r="D1068" s="213"/>
    </row>
    <row r="1069" spans="4:4" x14ac:dyDescent="0.25">
      <c r="D1069" s="213"/>
    </row>
    <row r="1070" spans="4:4" x14ac:dyDescent="0.25">
      <c r="D1070" s="213"/>
    </row>
    <row r="1071" spans="4:4" x14ac:dyDescent="0.25">
      <c r="D1071" s="213"/>
    </row>
    <row r="1072" spans="4:4" x14ac:dyDescent="0.25">
      <c r="D1072" s="213"/>
    </row>
    <row r="1073" spans="4:4" x14ac:dyDescent="0.25">
      <c r="D1073" s="213"/>
    </row>
    <row r="1074" spans="4:4" x14ac:dyDescent="0.25">
      <c r="D1074" s="213"/>
    </row>
    <row r="1075" spans="4:4" x14ac:dyDescent="0.25">
      <c r="D1075" s="213"/>
    </row>
    <row r="1076" spans="4:4" x14ac:dyDescent="0.25">
      <c r="D1076" s="213"/>
    </row>
    <row r="1077" spans="4:4" x14ac:dyDescent="0.25">
      <c r="D1077" s="213"/>
    </row>
    <row r="1078" spans="4:4" x14ac:dyDescent="0.25">
      <c r="D1078" s="213"/>
    </row>
    <row r="1079" spans="4:4" x14ac:dyDescent="0.25">
      <c r="D1079" s="213"/>
    </row>
    <row r="1080" spans="4:4" x14ac:dyDescent="0.25">
      <c r="D1080" s="213"/>
    </row>
    <row r="1081" spans="4:4" x14ac:dyDescent="0.25">
      <c r="D1081" s="213"/>
    </row>
    <row r="1082" spans="4:4" x14ac:dyDescent="0.25">
      <c r="D1082" s="213"/>
    </row>
    <row r="1083" spans="4:4" x14ac:dyDescent="0.25">
      <c r="D1083" s="213"/>
    </row>
    <row r="1084" spans="4:4" x14ac:dyDescent="0.25">
      <c r="D1084" s="213"/>
    </row>
    <row r="1085" spans="4:4" x14ac:dyDescent="0.25">
      <c r="D1085" s="213"/>
    </row>
    <row r="1086" spans="4:4" x14ac:dyDescent="0.25">
      <c r="D1086" s="213"/>
    </row>
    <row r="1087" spans="4:4" x14ac:dyDescent="0.25">
      <c r="D1087" s="213"/>
    </row>
    <row r="1088" spans="4:4" x14ac:dyDescent="0.25">
      <c r="D1088" s="213"/>
    </row>
    <row r="1089" spans="4:4" x14ac:dyDescent="0.25">
      <c r="D1089" s="213"/>
    </row>
    <row r="1090" spans="4:4" x14ac:dyDescent="0.25">
      <c r="D1090" s="213"/>
    </row>
    <row r="1091" spans="4:4" x14ac:dyDescent="0.25">
      <c r="D1091" s="213"/>
    </row>
    <row r="1092" spans="4:4" x14ac:dyDescent="0.25">
      <c r="D1092" s="213"/>
    </row>
    <row r="1093" spans="4:4" x14ac:dyDescent="0.25">
      <c r="D1093" s="213"/>
    </row>
    <row r="1094" spans="4:4" x14ac:dyDescent="0.25">
      <c r="D1094" s="213"/>
    </row>
    <row r="1095" spans="4:4" x14ac:dyDescent="0.25">
      <c r="D1095" s="213"/>
    </row>
    <row r="1096" spans="4:4" x14ac:dyDescent="0.25">
      <c r="D1096" s="213"/>
    </row>
    <row r="1097" spans="4:4" x14ac:dyDescent="0.25">
      <c r="D1097" s="213"/>
    </row>
    <row r="1098" spans="4:4" x14ac:dyDescent="0.25">
      <c r="D1098" s="213"/>
    </row>
    <row r="1099" spans="4:4" x14ac:dyDescent="0.25">
      <c r="D1099" s="213"/>
    </row>
    <row r="1100" spans="4:4" x14ac:dyDescent="0.25">
      <c r="D1100" s="213"/>
    </row>
    <row r="1101" spans="4:4" x14ac:dyDescent="0.25">
      <c r="D1101" s="213"/>
    </row>
    <row r="1102" spans="4:4" x14ac:dyDescent="0.25">
      <c r="D1102" s="213"/>
    </row>
    <row r="1103" spans="4:4" x14ac:dyDescent="0.25">
      <c r="D1103" s="213"/>
    </row>
    <row r="1104" spans="4:4" x14ac:dyDescent="0.25">
      <c r="D1104" s="213"/>
    </row>
    <row r="1105" spans="4:4" x14ac:dyDescent="0.25">
      <c r="D1105" s="213"/>
    </row>
    <row r="1106" spans="4:4" x14ac:dyDescent="0.25">
      <c r="D1106" s="213"/>
    </row>
    <row r="1107" spans="4:4" x14ac:dyDescent="0.25">
      <c r="D1107" s="213"/>
    </row>
    <row r="1108" spans="4:4" x14ac:dyDescent="0.25">
      <c r="D1108" s="213"/>
    </row>
    <row r="1109" spans="4:4" x14ac:dyDescent="0.25">
      <c r="D1109" s="213"/>
    </row>
    <row r="1110" spans="4:4" x14ac:dyDescent="0.25">
      <c r="D1110" s="213"/>
    </row>
    <row r="1111" spans="4:4" x14ac:dyDescent="0.25">
      <c r="D1111" s="213"/>
    </row>
    <row r="1112" spans="4:4" x14ac:dyDescent="0.25">
      <c r="D1112" s="213"/>
    </row>
    <row r="1113" spans="4:4" x14ac:dyDescent="0.25">
      <c r="D1113" s="213"/>
    </row>
    <row r="1114" spans="4:4" x14ac:dyDescent="0.25">
      <c r="D1114" s="213"/>
    </row>
    <row r="1115" spans="4:4" x14ac:dyDescent="0.25">
      <c r="D1115" s="213"/>
    </row>
    <row r="1116" spans="4:4" x14ac:dyDescent="0.25">
      <c r="D1116" s="213"/>
    </row>
    <row r="1117" spans="4:4" x14ac:dyDescent="0.25">
      <c r="D1117" s="213"/>
    </row>
    <row r="1118" spans="4:4" x14ac:dyDescent="0.25">
      <c r="D1118" s="213"/>
    </row>
    <row r="1119" spans="4:4" x14ac:dyDescent="0.25">
      <c r="D1119" s="213"/>
    </row>
    <row r="1120" spans="4:4" x14ac:dyDescent="0.25">
      <c r="D1120" s="213"/>
    </row>
    <row r="1121" spans="4:4" x14ac:dyDescent="0.25">
      <c r="D1121" s="213"/>
    </row>
    <row r="1122" spans="4:4" x14ac:dyDescent="0.25">
      <c r="D1122" s="213"/>
    </row>
    <row r="1123" spans="4:4" x14ac:dyDescent="0.25">
      <c r="D1123" s="213"/>
    </row>
    <row r="1124" spans="4:4" x14ac:dyDescent="0.25">
      <c r="D1124" s="213"/>
    </row>
    <row r="1125" spans="4:4" x14ac:dyDescent="0.25">
      <c r="D1125" s="213"/>
    </row>
    <row r="1126" spans="4:4" x14ac:dyDescent="0.25">
      <c r="D1126" s="213"/>
    </row>
    <row r="1127" spans="4:4" x14ac:dyDescent="0.25">
      <c r="D1127" s="213"/>
    </row>
    <row r="1128" spans="4:4" x14ac:dyDescent="0.25">
      <c r="D1128" s="213"/>
    </row>
    <row r="1129" spans="4:4" x14ac:dyDescent="0.25">
      <c r="D1129" s="213"/>
    </row>
    <row r="1130" spans="4:4" x14ac:dyDescent="0.25">
      <c r="D1130" s="213"/>
    </row>
    <row r="1131" spans="4:4" x14ac:dyDescent="0.25">
      <c r="D1131" s="213"/>
    </row>
    <row r="1132" spans="4:4" x14ac:dyDescent="0.25">
      <c r="D1132" s="213"/>
    </row>
    <row r="1133" spans="4:4" x14ac:dyDescent="0.25">
      <c r="D1133" s="213"/>
    </row>
    <row r="1134" spans="4:4" x14ac:dyDescent="0.25">
      <c r="D1134" s="213"/>
    </row>
    <row r="1135" spans="4:4" x14ac:dyDescent="0.25">
      <c r="D1135" s="213"/>
    </row>
    <row r="1136" spans="4:4" x14ac:dyDescent="0.25">
      <c r="D1136" s="213"/>
    </row>
    <row r="1137" spans="4:4" x14ac:dyDescent="0.25">
      <c r="D1137" s="213"/>
    </row>
    <row r="1138" spans="4:4" x14ac:dyDescent="0.25">
      <c r="D1138" s="213"/>
    </row>
    <row r="1139" spans="4:4" x14ac:dyDescent="0.25">
      <c r="D1139" s="213"/>
    </row>
    <row r="1140" spans="4:4" x14ac:dyDescent="0.25">
      <c r="D1140" s="213"/>
    </row>
    <row r="1141" spans="4:4" x14ac:dyDescent="0.25">
      <c r="D1141" s="213"/>
    </row>
    <row r="1142" spans="4:4" x14ac:dyDescent="0.25">
      <c r="D1142" s="213"/>
    </row>
    <row r="1143" spans="4:4" x14ac:dyDescent="0.25">
      <c r="D1143" s="213"/>
    </row>
    <row r="1144" spans="4:4" x14ac:dyDescent="0.25">
      <c r="D1144" s="213"/>
    </row>
    <row r="1145" spans="4:4" x14ac:dyDescent="0.25">
      <c r="D1145" s="213"/>
    </row>
    <row r="1146" spans="4:4" x14ac:dyDescent="0.25">
      <c r="D1146" s="213"/>
    </row>
    <row r="1147" spans="4:4" x14ac:dyDescent="0.25">
      <c r="D1147" s="213"/>
    </row>
    <row r="1148" spans="4:4" x14ac:dyDescent="0.25">
      <c r="D1148" s="213"/>
    </row>
    <row r="1149" spans="4:4" x14ac:dyDescent="0.25">
      <c r="D1149" s="213"/>
    </row>
    <row r="1150" spans="4:4" x14ac:dyDescent="0.25">
      <c r="D1150" s="213"/>
    </row>
    <row r="1151" spans="4:4" x14ac:dyDescent="0.25">
      <c r="D1151" s="213"/>
    </row>
    <row r="1152" spans="4:4" x14ac:dyDescent="0.25">
      <c r="D1152" s="213"/>
    </row>
    <row r="1153" spans="4:4" x14ac:dyDescent="0.25">
      <c r="D1153" s="213"/>
    </row>
    <row r="1154" spans="4:4" x14ac:dyDescent="0.25">
      <c r="D1154" s="213"/>
    </row>
    <row r="1155" spans="4:4" x14ac:dyDescent="0.25">
      <c r="D1155" s="213"/>
    </row>
    <row r="1156" spans="4:4" x14ac:dyDescent="0.25">
      <c r="D1156" s="213"/>
    </row>
    <row r="1157" spans="4:4" x14ac:dyDescent="0.25">
      <c r="D1157" s="213"/>
    </row>
    <row r="1158" spans="4:4" x14ac:dyDescent="0.25">
      <c r="D1158" s="213"/>
    </row>
    <row r="1159" spans="4:4" x14ac:dyDescent="0.25">
      <c r="D1159" s="213"/>
    </row>
    <row r="1160" spans="4:4" x14ac:dyDescent="0.25">
      <c r="D1160" s="213"/>
    </row>
    <row r="1161" spans="4:4" x14ac:dyDescent="0.25">
      <c r="D1161" s="213"/>
    </row>
    <row r="1162" spans="4:4" x14ac:dyDescent="0.25">
      <c r="D1162" s="213"/>
    </row>
    <row r="1163" spans="4:4" x14ac:dyDescent="0.25">
      <c r="D1163" s="213"/>
    </row>
    <row r="1164" spans="4:4" x14ac:dyDescent="0.25">
      <c r="D1164" s="213"/>
    </row>
    <row r="1165" spans="4:4" x14ac:dyDescent="0.25">
      <c r="D1165" s="213"/>
    </row>
    <row r="1166" spans="4:4" x14ac:dyDescent="0.25">
      <c r="D1166" s="213"/>
    </row>
    <row r="1167" spans="4:4" x14ac:dyDescent="0.25">
      <c r="D1167" s="213"/>
    </row>
    <row r="1168" spans="4:4" x14ac:dyDescent="0.25">
      <c r="D1168" s="213"/>
    </row>
    <row r="1169" spans="4:4" x14ac:dyDescent="0.25">
      <c r="D1169" s="213"/>
    </row>
    <row r="1170" spans="4:4" x14ac:dyDescent="0.25">
      <c r="D1170" s="213"/>
    </row>
    <row r="1171" spans="4:4" x14ac:dyDescent="0.25">
      <c r="D1171" s="213"/>
    </row>
    <row r="1172" spans="4:4" x14ac:dyDescent="0.25">
      <c r="D1172" s="213"/>
    </row>
    <row r="1173" spans="4:4" x14ac:dyDescent="0.25">
      <c r="D1173" s="213"/>
    </row>
    <row r="1174" spans="4:4" x14ac:dyDescent="0.25">
      <c r="D1174" s="213"/>
    </row>
    <row r="1175" spans="4:4" x14ac:dyDescent="0.25">
      <c r="D1175" s="213"/>
    </row>
    <row r="1176" spans="4:4" x14ac:dyDescent="0.25">
      <c r="D1176" s="213"/>
    </row>
    <row r="1177" spans="4:4" x14ac:dyDescent="0.25">
      <c r="D1177" s="213"/>
    </row>
    <row r="1178" spans="4:4" x14ac:dyDescent="0.25">
      <c r="D1178" s="213"/>
    </row>
    <row r="1179" spans="4:4" x14ac:dyDescent="0.25">
      <c r="D1179" s="213"/>
    </row>
    <row r="1180" spans="4:4" x14ac:dyDescent="0.25">
      <c r="D1180" s="213"/>
    </row>
    <row r="1181" spans="4:4" x14ac:dyDescent="0.25">
      <c r="D1181" s="213"/>
    </row>
    <row r="1182" spans="4:4" x14ac:dyDescent="0.25">
      <c r="D1182" s="213"/>
    </row>
    <row r="1183" spans="4:4" x14ac:dyDescent="0.25">
      <c r="D1183" s="213"/>
    </row>
    <row r="1184" spans="4:4" x14ac:dyDescent="0.25">
      <c r="D1184" s="213"/>
    </row>
    <row r="1185" spans="4:4" x14ac:dyDescent="0.25">
      <c r="D1185" s="213"/>
    </row>
    <row r="1186" spans="4:4" x14ac:dyDescent="0.25">
      <c r="D1186" s="213"/>
    </row>
    <row r="1187" spans="4:4" x14ac:dyDescent="0.25">
      <c r="D1187" s="213"/>
    </row>
    <row r="1188" spans="4:4" x14ac:dyDescent="0.25">
      <c r="D1188" s="213"/>
    </row>
    <row r="1189" spans="4:4" x14ac:dyDescent="0.25">
      <c r="D1189" s="213"/>
    </row>
    <row r="1190" spans="4:4" x14ac:dyDescent="0.25">
      <c r="D1190" s="213"/>
    </row>
    <row r="1191" spans="4:4" x14ac:dyDescent="0.25">
      <c r="D1191" s="213"/>
    </row>
    <row r="1192" spans="4:4" x14ac:dyDescent="0.25">
      <c r="D1192" s="213"/>
    </row>
    <row r="1193" spans="4:4" x14ac:dyDescent="0.25">
      <c r="D1193" s="213"/>
    </row>
    <row r="1194" spans="4:4" x14ac:dyDescent="0.25">
      <c r="D1194" s="213"/>
    </row>
    <row r="1195" spans="4:4" x14ac:dyDescent="0.25">
      <c r="D1195" s="213"/>
    </row>
    <row r="1196" spans="4:4" x14ac:dyDescent="0.25">
      <c r="D1196" s="213"/>
    </row>
    <row r="1197" spans="4:4" x14ac:dyDescent="0.25">
      <c r="D1197" s="213"/>
    </row>
    <row r="1198" spans="4:4" x14ac:dyDescent="0.25">
      <c r="D1198" s="213"/>
    </row>
    <row r="1199" spans="4:4" x14ac:dyDescent="0.25">
      <c r="D1199" s="213"/>
    </row>
    <row r="1200" spans="4:4" x14ac:dyDescent="0.25">
      <c r="D1200" s="213"/>
    </row>
    <row r="1201" spans="4:4" x14ac:dyDescent="0.25">
      <c r="D1201" s="213"/>
    </row>
    <row r="1202" spans="4:4" x14ac:dyDescent="0.25">
      <c r="D1202" s="213"/>
    </row>
    <row r="1203" spans="4:4" x14ac:dyDescent="0.25">
      <c r="D1203" s="213"/>
    </row>
    <row r="1204" spans="4:4" x14ac:dyDescent="0.25">
      <c r="D1204" s="213"/>
    </row>
    <row r="1205" spans="4:4" x14ac:dyDescent="0.25">
      <c r="D1205" s="213"/>
    </row>
    <row r="1206" spans="4:4" x14ac:dyDescent="0.25">
      <c r="D1206" s="213"/>
    </row>
    <row r="1207" spans="4:4" x14ac:dyDescent="0.25">
      <c r="D1207" s="213"/>
    </row>
    <row r="1208" spans="4:4" x14ac:dyDescent="0.25">
      <c r="D1208" s="213"/>
    </row>
    <row r="1209" spans="4:4" x14ac:dyDescent="0.25">
      <c r="D1209" s="213"/>
    </row>
    <row r="1210" spans="4:4" x14ac:dyDescent="0.25">
      <c r="D1210" s="213"/>
    </row>
    <row r="1211" spans="4:4" x14ac:dyDescent="0.25">
      <c r="D1211" s="213"/>
    </row>
    <row r="1212" spans="4:4" x14ac:dyDescent="0.25">
      <c r="D1212" s="213"/>
    </row>
    <row r="1213" spans="4:4" x14ac:dyDescent="0.25">
      <c r="D1213" s="213"/>
    </row>
    <row r="1214" spans="4:4" x14ac:dyDescent="0.25">
      <c r="D1214" s="213"/>
    </row>
    <row r="1215" spans="4:4" x14ac:dyDescent="0.25">
      <c r="D1215" s="213"/>
    </row>
    <row r="1216" spans="4:4" x14ac:dyDescent="0.25">
      <c r="D1216" s="213"/>
    </row>
    <row r="1217" spans="4:4" x14ac:dyDescent="0.25">
      <c r="D1217" s="213"/>
    </row>
    <row r="1218" spans="4:4" x14ac:dyDescent="0.25">
      <c r="D1218" s="213"/>
    </row>
    <row r="1219" spans="4:4" x14ac:dyDescent="0.25">
      <c r="D1219" s="213"/>
    </row>
    <row r="1220" spans="4:4" x14ac:dyDescent="0.25">
      <c r="D1220" s="213"/>
    </row>
    <row r="1221" spans="4:4" x14ac:dyDescent="0.25">
      <c r="D1221" s="213"/>
    </row>
    <row r="1222" spans="4:4" x14ac:dyDescent="0.25">
      <c r="D1222" s="213"/>
    </row>
    <row r="1223" spans="4:4" x14ac:dyDescent="0.25">
      <c r="D1223" s="213"/>
    </row>
    <row r="1224" spans="4:4" x14ac:dyDescent="0.25">
      <c r="D1224" s="213"/>
    </row>
    <row r="1225" spans="4:4" x14ac:dyDescent="0.25">
      <c r="D1225" s="213"/>
    </row>
    <row r="1226" spans="4:4" x14ac:dyDescent="0.25">
      <c r="D1226" s="213"/>
    </row>
    <row r="1227" spans="4:4" x14ac:dyDescent="0.25">
      <c r="D1227" s="213"/>
    </row>
    <row r="1228" spans="4:4" x14ac:dyDescent="0.25">
      <c r="D1228" s="213"/>
    </row>
    <row r="1229" spans="4:4" x14ac:dyDescent="0.25">
      <c r="D1229" s="213"/>
    </row>
    <row r="1230" spans="4:4" x14ac:dyDescent="0.25">
      <c r="D1230" s="213"/>
    </row>
    <row r="1231" spans="4:4" x14ac:dyDescent="0.25">
      <c r="D1231" s="213"/>
    </row>
    <row r="1232" spans="4:4" x14ac:dyDescent="0.25">
      <c r="D1232" s="213"/>
    </row>
    <row r="1233" spans="4:4" x14ac:dyDescent="0.25">
      <c r="D1233" s="213"/>
    </row>
    <row r="1234" spans="4:4" x14ac:dyDescent="0.25">
      <c r="D1234" s="213"/>
    </row>
    <row r="1235" spans="4:4" x14ac:dyDescent="0.25">
      <c r="D1235" s="213"/>
    </row>
    <row r="1236" spans="4:4" x14ac:dyDescent="0.25">
      <c r="D1236" s="213"/>
    </row>
    <row r="1237" spans="4:4" x14ac:dyDescent="0.25">
      <c r="D1237" s="213"/>
    </row>
    <row r="1238" spans="4:4" x14ac:dyDescent="0.25">
      <c r="D1238" s="213"/>
    </row>
    <row r="1239" spans="4:4" x14ac:dyDescent="0.25">
      <c r="D1239" s="213"/>
    </row>
    <row r="1240" spans="4:4" x14ac:dyDescent="0.25">
      <c r="D1240" s="213"/>
    </row>
    <row r="1241" spans="4:4" x14ac:dyDescent="0.25">
      <c r="D1241" s="213"/>
    </row>
    <row r="1242" spans="4:4" x14ac:dyDescent="0.25">
      <c r="D1242" s="213"/>
    </row>
    <row r="1243" spans="4:4" x14ac:dyDescent="0.25">
      <c r="D1243" s="213"/>
    </row>
    <row r="1244" spans="4:4" x14ac:dyDescent="0.25">
      <c r="D1244" s="213"/>
    </row>
    <row r="1245" spans="4:4" x14ac:dyDescent="0.25">
      <c r="D1245" s="213"/>
    </row>
    <row r="1246" spans="4:4" x14ac:dyDescent="0.25">
      <c r="D1246" s="213"/>
    </row>
    <row r="1247" spans="4:4" x14ac:dyDescent="0.25">
      <c r="D1247" s="213"/>
    </row>
    <row r="1248" spans="4:4" x14ac:dyDescent="0.25">
      <c r="D1248" s="213"/>
    </row>
    <row r="1249" spans="4:4" x14ac:dyDescent="0.25">
      <c r="D1249" s="213"/>
    </row>
    <row r="1250" spans="4:4" x14ac:dyDescent="0.25">
      <c r="D1250" s="213"/>
    </row>
    <row r="1251" spans="4:4" x14ac:dyDescent="0.25">
      <c r="D1251" s="213"/>
    </row>
    <row r="1252" spans="4:4" x14ac:dyDescent="0.25">
      <c r="D1252" s="213"/>
    </row>
    <row r="1253" spans="4:4" x14ac:dyDescent="0.25">
      <c r="D1253" s="213"/>
    </row>
    <row r="1254" spans="4:4" x14ac:dyDescent="0.25">
      <c r="D1254" s="213"/>
    </row>
    <row r="1255" spans="4:4" x14ac:dyDescent="0.25">
      <c r="D1255" s="213"/>
    </row>
    <row r="1256" spans="4:4" x14ac:dyDescent="0.25">
      <c r="D1256" s="213"/>
    </row>
    <row r="1257" spans="4:4" x14ac:dyDescent="0.25">
      <c r="D1257" s="213"/>
    </row>
    <row r="1258" spans="4:4" x14ac:dyDescent="0.25">
      <c r="D1258" s="213"/>
    </row>
    <row r="1259" spans="4:4" x14ac:dyDescent="0.25">
      <c r="D1259" s="213"/>
    </row>
    <row r="1260" spans="4:4" x14ac:dyDescent="0.25">
      <c r="D1260" s="213"/>
    </row>
    <row r="1261" spans="4:4" x14ac:dyDescent="0.25">
      <c r="D1261" s="213"/>
    </row>
    <row r="1262" spans="4:4" x14ac:dyDescent="0.25">
      <c r="D1262" s="213"/>
    </row>
    <row r="1263" spans="4:4" x14ac:dyDescent="0.25">
      <c r="D1263" s="213"/>
    </row>
    <row r="1264" spans="4:4" x14ac:dyDescent="0.25">
      <c r="D1264" s="213"/>
    </row>
    <row r="1265" spans="4:4" x14ac:dyDescent="0.25">
      <c r="D1265" s="213"/>
    </row>
    <row r="1266" spans="4:4" x14ac:dyDescent="0.25">
      <c r="D1266" s="213"/>
    </row>
    <row r="1267" spans="4:4" x14ac:dyDescent="0.25">
      <c r="D1267" s="213"/>
    </row>
    <row r="1268" spans="4:4" x14ac:dyDescent="0.25">
      <c r="D1268" s="213"/>
    </row>
    <row r="1269" spans="4:4" x14ac:dyDescent="0.25">
      <c r="D1269" s="213"/>
    </row>
    <row r="1270" spans="4:4" x14ac:dyDescent="0.25">
      <c r="D1270" s="213"/>
    </row>
    <row r="1271" spans="4:4" x14ac:dyDescent="0.25">
      <c r="D1271" s="213"/>
    </row>
    <row r="1272" spans="4:4" x14ac:dyDescent="0.25">
      <c r="D1272" s="213"/>
    </row>
    <row r="1273" spans="4:4" x14ac:dyDescent="0.25">
      <c r="D1273" s="213"/>
    </row>
    <row r="1274" spans="4:4" x14ac:dyDescent="0.25">
      <c r="D1274" s="213"/>
    </row>
    <row r="1275" spans="4:4" x14ac:dyDescent="0.25">
      <c r="D1275" s="213"/>
    </row>
    <row r="1276" spans="4:4" x14ac:dyDescent="0.25">
      <c r="D1276" s="213"/>
    </row>
    <row r="1277" spans="4:4" x14ac:dyDescent="0.25">
      <c r="D1277" s="213"/>
    </row>
    <row r="1278" spans="4:4" x14ac:dyDescent="0.25">
      <c r="D1278" s="213"/>
    </row>
    <row r="1279" spans="4:4" x14ac:dyDescent="0.25">
      <c r="D1279" s="213"/>
    </row>
    <row r="1280" spans="4:4" x14ac:dyDescent="0.25">
      <c r="D1280" s="213"/>
    </row>
    <row r="1281" spans="4:4" x14ac:dyDescent="0.25">
      <c r="D1281" s="213"/>
    </row>
    <row r="1282" spans="4:4" x14ac:dyDescent="0.25">
      <c r="D1282" s="213"/>
    </row>
    <row r="1283" spans="4:4" x14ac:dyDescent="0.25">
      <c r="D1283" s="213"/>
    </row>
    <row r="1284" spans="4:4" x14ac:dyDescent="0.25">
      <c r="D1284" s="213"/>
    </row>
    <row r="1285" spans="4:4" x14ac:dyDescent="0.25">
      <c r="D1285" s="213"/>
    </row>
    <row r="1286" spans="4:4" x14ac:dyDescent="0.25">
      <c r="D1286" s="213"/>
    </row>
    <row r="1287" spans="4:4" x14ac:dyDescent="0.25">
      <c r="D1287" s="213"/>
    </row>
    <row r="1288" spans="4:4" x14ac:dyDescent="0.25">
      <c r="D1288" s="213"/>
    </row>
    <row r="1289" spans="4:4" x14ac:dyDescent="0.25">
      <c r="D1289" s="213"/>
    </row>
    <row r="1290" spans="4:4" x14ac:dyDescent="0.25">
      <c r="D1290" s="213"/>
    </row>
    <row r="1291" spans="4:4" x14ac:dyDescent="0.25">
      <c r="D1291" s="213"/>
    </row>
    <row r="1292" spans="4:4" x14ac:dyDescent="0.25">
      <c r="D1292" s="213"/>
    </row>
    <row r="1293" spans="4:4" x14ac:dyDescent="0.25">
      <c r="D1293" s="213"/>
    </row>
    <row r="1294" spans="4:4" x14ac:dyDescent="0.25">
      <c r="D1294" s="213"/>
    </row>
    <row r="1295" spans="4:4" x14ac:dyDescent="0.25">
      <c r="D1295" s="213"/>
    </row>
    <row r="1296" spans="4:4" x14ac:dyDescent="0.25">
      <c r="D1296" s="213"/>
    </row>
    <row r="1297" spans="4:4" x14ac:dyDescent="0.25">
      <c r="D1297" s="213"/>
    </row>
    <row r="1298" spans="4:4" x14ac:dyDescent="0.25">
      <c r="D1298" s="213"/>
    </row>
    <row r="1299" spans="4:4" x14ac:dyDescent="0.25">
      <c r="D1299" s="213"/>
    </row>
    <row r="1300" spans="4:4" x14ac:dyDescent="0.25">
      <c r="D1300" s="213"/>
    </row>
    <row r="1301" spans="4:4" x14ac:dyDescent="0.25">
      <c r="D1301" s="213"/>
    </row>
    <row r="1302" spans="4:4" x14ac:dyDescent="0.25">
      <c r="D1302" s="213"/>
    </row>
    <row r="1303" spans="4:4" x14ac:dyDescent="0.25">
      <c r="D1303" s="213"/>
    </row>
    <row r="1304" spans="4:4" x14ac:dyDescent="0.25">
      <c r="D1304" s="213"/>
    </row>
    <row r="1305" spans="4:4" x14ac:dyDescent="0.25">
      <c r="D1305" s="213"/>
    </row>
    <row r="1306" spans="4:4" x14ac:dyDescent="0.25">
      <c r="D1306" s="213"/>
    </row>
    <row r="1307" spans="4:4" x14ac:dyDescent="0.25">
      <c r="D1307" s="213"/>
    </row>
    <row r="1308" spans="4:4" x14ac:dyDescent="0.25">
      <c r="D1308" s="213"/>
    </row>
    <row r="1309" spans="4:4" x14ac:dyDescent="0.25">
      <c r="D1309" s="213"/>
    </row>
    <row r="1310" spans="4:4" x14ac:dyDescent="0.25">
      <c r="D1310" s="213"/>
    </row>
    <row r="1311" spans="4:4" x14ac:dyDescent="0.25">
      <c r="D1311" s="213"/>
    </row>
    <row r="1312" spans="4:4" x14ac:dyDescent="0.25">
      <c r="D1312" s="213"/>
    </row>
    <row r="1313" spans="4:4" x14ac:dyDescent="0.25">
      <c r="D1313" s="213"/>
    </row>
    <row r="1314" spans="4:4" x14ac:dyDescent="0.25">
      <c r="D1314" s="213"/>
    </row>
    <row r="1315" spans="4:4" x14ac:dyDescent="0.25">
      <c r="D1315" s="213"/>
    </row>
    <row r="1316" spans="4:4" x14ac:dyDescent="0.25">
      <c r="D1316" s="213"/>
    </row>
    <row r="1317" spans="4:4" x14ac:dyDescent="0.25">
      <c r="D1317" s="213"/>
    </row>
    <row r="1318" spans="4:4" x14ac:dyDescent="0.25">
      <c r="D1318" s="213"/>
    </row>
    <row r="1319" spans="4:4" x14ac:dyDescent="0.25">
      <c r="D1319" s="213"/>
    </row>
    <row r="1320" spans="4:4" x14ac:dyDescent="0.25">
      <c r="D1320" s="213"/>
    </row>
    <row r="1321" spans="4:4" x14ac:dyDescent="0.25">
      <c r="D1321" s="213"/>
    </row>
    <row r="1322" spans="4:4" x14ac:dyDescent="0.25">
      <c r="D1322" s="213"/>
    </row>
    <row r="1323" spans="4:4" x14ac:dyDescent="0.25">
      <c r="D1323" s="213"/>
    </row>
    <row r="1324" spans="4:4" x14ac:dyDescent="0.25">
      <c r="D1324" s="213"/>
    </row>
    <row r="1325" spans="4:4" x14ac:dyDescent="0.25">
      <c r="D1325" s="213"/>
    </row>
    <row r="1326" spans="4:4" x14ac:dyDescent="0.25">
      <c r="D1326" s="213"/>
    </row>
    <row r="1327" spans="4:4" x14ac:dyDescent="0.25">
      <c r="D1327" s="213"/>
    </row>
    <row r="1328" spans="4:4" x14ac:dyDescent="0.25">
      <c r="D1328" s="213"/>
    </row>
    <row r="1329" spans="4:4" x14ac:dyDescent="0.25">
      <c r="D1329" s="213"/>
    </row>
    <row r="1330" spans="4:4" x14ac:dyDescent="0.25">
      <c r="D1330" s="213"/>
    </row>
    <row r="1331" spans="4:4" x14ac:dyDescent="0.25">
      <c r="D1331" s="213"/>
    </row>
    <row r="1332" spans="4:4" x14ac:dyDescent="0.25">
      <c r="D1332" s="213"/>
    </row>
    <row r="1333" spans="4:4" x14ac:dyDescent="0.25">
      <c r="D1333" s="213"/>
    </row>
    <row r="1334" spans="4:4" x14ac:dyDescent="0.25">
      <c r="D1334" s="213"/>
    </row>
    <row r="1335" spans="4:4" x14ac:dyDescent="0.25">
      <c r="D1335" s="213"/>
    </row>
    <row r="1336" spans="4:4" x14ac:dyDescent="0.25">
      <c r="D1336" s="213"/>
    </row>
    <row r="1337" spans="4:4" x14ac:dyDescent="0.25">
      <c r="D1337" s="213"/>
    </row>
    <row r="1338" spans="4:4" x14ac:dyDescent="0.25">
      <c r="D1338" s="213"/>
    </row>
    <row r="1339" spans="4:4" x14ac:dyDescent="0.25">
      <c r="D1339" s="213"/>
    </row>
    <row r="1340" spans="4:4" x14ac:dyDescent="0.25">
      <c r="D1340" s="213"/>
    </row>
    <row r="1341" spans="4:4" x14ac:dyDescent="0.25">
      <c r="D1341" s="213"/>
    </row>
    <row r="1342" spans="4:4" x14ac:dyDescent="0.25">
      <c r="D1342" s="213"/>
    </row>
    <row r="1343" spans="4:4" x14ac:dyDescent="0.25">
      <c r="D1343" s="213"/>
    </row>
    <row r="1344" spans="4:4" x14ac:dyDescent="0.25">
      <c r="D1344" s="213"/>
    </row>
    <row r="1345" spans="4:4" x14ac:dyDescent="0.25">
      <c r="D1345" s="213"/>
    </row>
    <row r="1346" spans="4:4" x14ac:dyDescent="0.25">
      <c r="D1346" s="213"/>
    </row>
    <row r="1347" spans="4:4" x14ac:dyDescent="0.25">
      <c r="D1347" s="213"/>
    </row>
    <row r="1348" spans="4:4" x14ac:dyDescent="0.25">
      <c r="D1348" s="213"/>
    </row>
    <row r="1349" spans="4:4" x14ac:dyDescent="0.25">
      <c r="D1349" s="213"/>
    </row>
    <row r="1350" spans="4:4" x14ac:dyDescent="0.25">
      <c r="D1350" s="213"/>
    </row>
    <row r="1351" spans="4:4" x14ac:dyDescent="0.25">
      <c r="D1351" s="213"/>
    </row>
    <row r="1352" spans="4:4" x14ac:dyDescent="0.25">
      <c r="D1352" s="213"/>
    </row>
    <row r="1353" spans="4:4" x14ac:dyDescent="0.25">
      <c r="D1353" s="213"/>
    </row>
    <row r="1354" spans="4:4" x14ac:dyDescent="0.25">
      <c r="D1354" s="213"/>
    </row>
    <row r="1355" spans="4:4" x14ac:dyDescent="0.25">
      <c r="D1355" s="213"/>
    </row>
    <row r="1356" spans="4:4" x14ac:dyDescent="0.25">
      <c r="D1356" s="213"/>
    </row>
    <row r="1357" spans="4:4" x14ac:dyDescent="0.25">
      <c r="D1357" s="213"/>
    </row>
    <row r="1358" spans="4:4" x14ac:dyDescent="0.25">
      <c r="D1358" s="213"/>
    </row>
    <row r="1359" spans="4:4" x14ac:dyDescent="0.25">
      <c r="D1359" s="213"/>
    </row>
    <row r="1360" spans="4:4" x14ac:dyDescent="0.25">
      <c r="D1360" s="213"/>
    </row>
    <row r="1361" spans="4:4" x14ac:dyDescent="0.25">
      <c r="D1361" s="213"/>
    </row>
    <row r="1362" spans="4:4" x14ac:dyDescent="0.25">
      <c r="D1362" s="213"/>
    </row>
    <row r="1363" spans="4:4" x14ac:dyDescent="0.25">
      <c r="D1363" s="213"/>
    </row>
    <row r="1364" spans="4:4" x14ac:dyDescent="0.25">
      <c r="D1364" s="213"/>
    </row>
    <row r="1365" spans="4:4" x14ac:dyDescent="0.25">
      <c r="D1365" s="213"/>
    </row>
    <row r="1366" spans="4:4" x14ac:dyDescent="0.25">
      <c r="D1366" s="213"/>
    </row>
    <row r="1367" spans="4:4" x14ac:dyDescent="0.25">
      <c r="D1367" s="213"/>
    </row>
    <row r="1368" spans="4:4" x14ac:dyDescent="0.25">
      <c r="D1368" s="213"/>
    </row>
    <row r="1369" spans="4:4" x14ac:dyDescent="0.25">
      <c r="D1369" s="213"/>
    </row>
    <row r="1370" spans="4:4" x14ac:dyDescent="0.25">
      <c r="D1370" s="213"/>
    </row>
    <row r="1371" spans="4:4" x14ac:dyDescent="0.25">
      <c r="D1371" s="213"/>
    </row>
    <row r="1372" spans="4:4" x14ac:dyDescent="0.25">
      <c r="D1372" s="213"/>
    </row>
    <row r="1373" spans="4:4" x14ac:dyDescent="0.25">
      <c r="D1373" s="213"/>
    </row>
    <row r="1374" spans="4:4" x14ac:dyDescent="0.25">
      <c r="D1374" s="213"/>
    </row>
    <row r="1375" spans="4:4" x14ac:dyDescent="0.25">
      <c r="D1375" s="213"/>
    </row>
    <row r="1376" spans="4:4" x14ac:dyDescent="0.25">
      <c r="D1376" s="213"/>
    </row>
    <row r="1377" spans="4:4" x14ac:dyDescent="0.25">
      <c r="D1377" s="213"/>
    </row>
    <row r="1378" spans="4:4" x14ac:dyDescent="0.25">
      <c r="D1378" s="213"/>
    </row>
    <row r="1379" spans="4:4" x14ac:dyDescent="0.25">
      <c r="D1379" s="213"/>
    </row>
    <row r="1380" spans="4:4" x14ac:dyDescent="0.25">
      <c r="D1380" s="213"/>
    </row>
    <row r="1381" spans="4:4" x14ac:dyDescent="0.25">
      <c r="D1381" s="213"/>
    </row>
    <row r="1382" spans="4:4" x14ac:dyDescent="0.25">
      <c r="D1382" s="213"/>
    </row>
    <row r="1383" spans="4:4" x14ac:dyDescent="0.25">
      <c r="D1383" s="213"/>
    </row>
    <row r="1384" spans="4:4" x14ac:dyDescent="0.25">
      <c r="D1384" s="213"/>
    </row>
    <row r="1385" spans="4:4" x14ac:dyDescent="0.25">
      <c r="D1385" s="213"/>
    </row>
    <row r="1386" spans="4:4" x14ac:dyDescent="0.25">
      <c r="D1386" s="213"/>
    </row>
    <row r="1387" spans="4:4" x14ac:dyDescent="0.25">
      <c r="D1387" s="213"/>
    </row>
    <row r="1388" spans="4:4" x14ac:dyDescent="0.25">
      <c r="D1388" s="213"/>
    </row>
    <row r="1389" spans="4:4" x14ac:dyDescent="0.25">
      <c r="D1389" s="213"/>
    </row>
    <row r="1390" spans="4:4" x14ac:dyDescent="0.25">
      <c r="D1390" s="213"/>
    </row>
    <row r="1391" spans="4:4" x14ac:dyDescent="0.25">
      <c r="D1391" s="213"/>
    </row>
    <row r="1392" spans="4:4" x14ac:dyDescent="0.25">
      <c r="D1392" s="213"/>
    </row>
    <row r="1393" spans="4:4" x14ac:dyDescent="0.25">
      <c r="D1393" s="213"/>
    </row>
    <row r="1394" spans="4:4" x14ac:dyDescent="0.25">
      <c r="D1394" s="213"/>
    </row>
    <row r="1395" spans="4:4" x14ac:dyDescent="0.25">
      <c r="D1395" s="213"/>
    </row>
    <row r="1396" spans="4:4" x14ac:dyDescent="0.25">
      <c r="D1396" s="213"/>
    </row>
    <row r="1397" spans="4:4" x14ac:dyDescent="0.25">
      <c r="D1397" s="213"/>
    </row>
    <row r="1398" spans="4:4" x14ac:dyDescent="0.25">
      <c r="D1398" s="213"/>
    </row>
    <row r="1399" spans="4:4" x14ac:dyDescent="0.25">
      <c r="D1399" s="213"/>
    </row>
    <row r="1400" spans="4:4" x14ac:dyDescent="0.25">
      <c r="D1400" s="213"/>
    </row>
    <row r="1401" spans="4:4" x14ac:dyDescent="0.25">
      <c r="D1401" s="213"/>
    </row>
    <row r="1402" spans="4:4" x14ac:dyDescent="0.25">
      <c r="D1402" s="213"/>
    </row>
    <row r="1403" spans="4:4" x14ac:dyDescent="0.25">
      <c r="D1403" s="213"/>
    </row>
    <row r="1404" spans="4:4" x14ac:dyDescent="0.25">
      <c r="D1404" s="213"/>
    </row>
    <row r="1405" spans="4:4" x14ac:dyDescent="0.25">
      <c r="D1405" s="213"/>
    </row>
    <row r="1406" spans="4:4" x14ac:dyDescent="0.25">
      <c r="D1406" s="213"/>
    </row>
    <row r="1407" spans="4:4" x14ac:dyDescent="0.25">
      <c r="D1407" s="213"/>
    </row>
    <row r="1408" spans="4:4" x14ac:dyDescent="0.25">
      <c r="D1408" s="213"/>
    </row>
    <row r="1409" spans="4:4" x14ac:dyDescent="0.25">
      <c r="D1409" s="213"/>
    </row>
    <row r="1410" spans="4:4" x14ac:dyDescent="0.25">
      <c r="D1410" s="213"/>
    </row>
    <row r="1411" spans="4:4" x14ac:dyDescent="0.25">
      <c r="D1411" s="213"/>
    </row>
    <row r="1412" spans="4:4" x14ac:dyDescent="0.25">
      <c r="D1412" s="213"/>
    </row>
    <row r="1413" spans="4:4" x14ac:dyDescent="0.25">
      <c r="D1413" s="213"/>
    </row>
    <row r="1414" spans="4:4" x14ac:dyDescent="0.25">
      <c r="D1414" s="213"/>
    </row>
    <row r="1415" spans="4:4" x14ac:dyDescent="0.25">
      <c r="D1415" s="213"/>
    </row>
    <row r="1416" spans="4:4" x14ac:dyDescent="0.25">
      <c r="D1416" s="213"/>
    </row>
    <row r="1417" spans="4:4" x14ac:dyDescent="0.25">
      <c r="D1417" s="213"/>
    </row>
    <row r="1418" spans="4:4" x14ac:dyDescent="0.25">
      <c r="D1418" s="213"/>
    </row>
    <row r="1419" spans="4:4" x14ac:dyDescent="0.25">
      <c r="D1419" s="213"/>
    </row>
    <row r="1420" spans="4:4" x14ac:dyDescent="0.25">
      <c r="D1420" s="213"/>
    </row>
    <row r="1421" spans="4:4" x14ac:dyDescent="0.25">
      <c r="D1421" s="213"/>
    </row>
    <row r="1422" spans="4:4" x14ac:dyDescent="0.25">
      <c r="D1422" s="213"/>
    </row>
    <row r="1423" spans="4:4" x14ac:dyDescent="0.25">
      <c r="D1423" s="213"/>
    </row>
    <row r="1424" spans="4:4" x14ac:dyDescent="0.25">
      <c r="D1424" s="213"/>
    </row>
    <row r="1425" spans="4:4" x14ac:dyDescent="0.25">
      <c r="D1425" s="213"/>
    </row>
    <row r="1426" spans="4:4" x14ac:dyDescent="0.25">
      <c r="D1426" s="213"/>
    </row>
    <row r="1427" spans="4:4" x14ac:dyDescent="0.25">
      <c r="D1427" s="213"/>
    </row>
    <row r="1428" spans="4:4" x14ac:dyDescent="0.25">
      <c r="D1428" s="213"/>
    </row>
    <row r="1429" spans="4:4" x14ac:dyDescent="0.25">
      <c r="D1429" s="213"/>
    </row>
    <row r="1430" spans="4:4" x14ac:dyDescent="0.25">
      <c r="D1430" s="213"/>
    </row>
    <row r="1431" spans="4:4" x14ac:dyDescent="0.25">
      <c r="D1431" s="213"/>
    </row>
    <row r="1432" spans="4:4" x14ac:dyDescent="0.25">
      <c r="D1432" s="213"/>
    </row>
    <row r="1433" spans="4:4" x14ac:dyDescent="0.25">
      <c r="D1433" s="213"/>
    </row>
    <row r="1434" spans="4:4" x14ac:dyDescent="0.25">
      <c r="D1434" s="213"/>
    </row>
    <row r="1435" spans="4:4" x14ac:dyDescent="0.25">
      <c r="D1435" s="213"/>
    </row>
    <row r="1436" spans="4:4" x14ac:dyDescent="0.25">
      <c r="D1436" s="213"/>
    </row>
    <row r="1437" spans="4:4" x14ac:dyDescent="0.25">
      <c r="D1437" s="213"/>
    </row>
    <row r="1438" spans="4:4" x14ac:dyDescent="0.25">
      <c r="D1438" s="213"/>
    </row>
    <row r="1439" spans="4:4" x14ac:dyDescent="0.25">
      <c r="D1439" s="213"/>
    </row>
    <row r="1440" spans="4:4" x14ac:dyDescent="0.25">
      <c r="D1440" s="213"/>
    </row>
    <row r="1441" spans="4:4" x14ac:dyDescent="0.25">
      <c r="D1441" s="213"/>
    </row>
    <row r="1442" spans="4:4" x14ac:dyDescent="0.25">
      <c r="D1442" s="213"/>
    </row>
    <row r="1443" spans="4:4" x14ac:dyDescent="0.25">
      <c r="D1443" s="213"/>
    </row>
    <row r="1444" spans="4:4" x14ac:dyDescent="0.25">
      <c r="D1444" s="213"/>
    </row>
    <row r="1445" spans="4:4" x14ac:dyDescent="0.25">
      <c r="D1445" s="213"/>
    </row>
    <row r="1446" spans="4:4" x14ac:dyDescent="0.25">
      <c r="D1446" s="213"/>
    </row>
    <row r="1447" spans="4:4" x14ac:dyDescent="0.25">
      <c r="D1447" s="213"/>
    </row>
    <row r="1448" spans="4:4" x14ac:dyDescent="0.25">
      <c r="D1448" s="213"/>
    </row>
    <row r="1449" spans="4:4" x14ac:dyDescent="0.25">
      <c r="D1449" s="213"/>
    </row>
    <row r="1450" spans="4:4" x14ac:dyDescent="0.25">
      <c r="D1450" s="213"/>
    </row>
    <row r="1451" spans="4:4" x14ac:dyDescent="0.25">
      <c r="D1451" s="213"/>
    </row>
    <row r="1452" spans="4:4" x14ac:dyDescent="0.25">
      <c r="D1452" s="213"/>
    </row>
    <row r="1453" spans="4:4" x14ac:dyDescent="0.25">
      <c r="D1453" s="213"/>
    </row>
    <row r="1454" spans="4:4" x14ac:dyDescent="0.25">
      <c r="D1454" s="213"/>
    </row>
    <row r="1455" spans="4:4" x14ac:dyDescent="0.25">
      <c r="D1455" s="213"/>
    </row>
    <row r="1456" spans="4:4" x14ac:dyDescent="0.25">
      <c r="D1456" s="213"/>
    </row>
    <row r="1457" spans="4:4" x14ac:dyDescent="0.25">
      <c r="D1457" s="213"/>
    </row>
    <row r="1458" spans="4:4" x14ac:dyDescent="0.25">
      <c r="D1458" s="213"/>
    </row>
    <row r="1459" spans="4:4" x14ac:dyDescent="0.25">
      <c r="D1459" s="213"/>
    </row>
    <row r="1460" spans="4:4" x14ac:dyDescent="0.25">
      <c r="D1460" s="213"/>
    </row>
    <row r="1461" spans="4:4" x14ac:dyDescent="0.25">
      <c r="D1461" s="213"/>
    </row>
    <row r="1462" spans="4:4" x14ac:dyDescent="0.25">
      <c r="D1462" s="213"/>
    </row>
    <row r="1463" spans="4:4" x14ac:dyDescent="0.25">
      <c r="D1463" s="213"/>
    </row>
    <row r="1464" spans="4:4" x14ac:dyDescent="0.25">
      <c r="D1464" s="213"/>
    </row>
    <row r="1465" spans="4:4" x14ac:dyDescent="0.25">
      <c r="D1465" s="213"/>
    </row>
    <row r="1466" spans="4:4" x14ac:dyDescent="0.25">
      <c r="D1466" s="213"/>
    </row>
    <row r="1467" spans="4:4" x14ac:dyDescent="0.25">
      <c r="D1467" s="213"/>
    </row>
    <row r="1468" spans="4:4" x14ac:dyDescent="0.25">
      <c r="D1468" s="213"/>
    </row>
    <row r="1469" spans="4:4" x14ac:dyDescent="0.25">
      <c r="D1469" s="213"/>
    </row>
    <row r="1470" spans="4:4" x14ac:dyDescent="0.25">
      <c r="D1470" s="213"/>
    </row>
    <row r="1471" spans="4:4" x14ac:dyDescent="0.25">
      <c r="D1471" s="213"/>
    </row>
    <row r="1472" spans="4:4" x14ac:dyDescent="0.25">
      <c r="D1472" s="213"/>
    </row>
    <row r="1473" spans="4:4" x14ac:dyDescent="0.25">
      <c r="D1473" s="213"/>
    </row>
    <row r="1474" spans="4:4" x14ac:dyDescent="0.25">
      <c r="D1474" s="213"/>
    </row>
    <row r="1475" spans="4:4" x14ac:dyDescent="0.25">
      <c r="D1475" s="213"/>
    </row>
    <row r="1476" spans="4:4" x14ac:dyDescent="0.25">
      <c r="D1476" s="213"/>
    </row>
    <row r="1477" spans="4:4" x14ac:dyDescent="0.25">
      <c r="D1477" s="213"/>
    </row>
    <row r="1478" spans="4:4" x14ac:dyDescent="0.25">
      <c r="D1478" s="213"/>
    </row>
    <row r="1479" spans="4:4" x14ac:dyDescent="0.25">
      <c r="D1479" s="213"/>
    </row>
    <row r="1480" spans="4:4" x14ac:dyDescent="0.25">
      <c r="D1480" s="213"/>
    </row>
    <row r="1481" spans="4:4" x14ac:dyDescent="0.25">
      <c r="D1481" s="213"/>
    </row>
    <row r="1482" spans="4:4" x14ac:dyDescent="0.25">
      <c r="D1482" s="213"/>
    </row>
    <row r="1483" spans="4:4" x14ac:dyDescent="0.25">
      <c r="D1483" s="213"/>
    </row>
    <row r="1484" spans="4:4" x14ac:dyDescent="0.25">
      <c r="D1484" s="213"/>
    </row>
    <row r="1485" spans="4:4" x14ac:dyDescent="0.25">
      <c r="D1485" s="213"/>
    </row>
    <row r="1486" spans="4:4" x14ac:dyDescent="0.25">
      <c r="D1486" s="213"/>
    </row>
    <row r="1487" spans="4:4" x14ac:dyDescent="0.25">
      <c r="D1487" s="213"/>
    </row>
    <row r="1488" spans="4:4" x14ac:dyDescent="0.25">
      <c r="D1488" s="213"/>
    </row>
    <row r="1489" spans="4:4" x14ac:dyDescent="0.25">
      <c r="D1489" s="213"/>
    </row>
    <row r="1490" spans="4:4" x14ac:dyDescent="0.25">
      <c r="D1490" s="213"/>
    </row>
    <row r="1491" spans="4:4" x14ac:dyDescent="0.25">
      <c r="D1491" s="213"/>
    </row>
    <row r="1492" spans="4:4" x14ac:dyDescent="0.25">
      <c r="D1492" s="213"/>
    </row>
    <row r="1493" spans="4:4" x14ac:dyDescent="0.25">
      <c r="D1493" s="213"/>
    </row>
    <row r="1494" spans="4:4" x14ac:dyDescent="0.25">
      <c r="D1494" s="213"/>
    </row>
    <row r="1495" spans="4:4" x14ac:dyDescent="0.25">
      <c r="D1495" s="213"/>
    </row>
    <row r="1496" spans="4:4" x14ac:dyDescent="0.25">
      <c r="D1496" s="213"/>
    </row>
    <row r="1497" spans="4:4" x14ac:dyDescent="0.25">
      <c r="D1497" s="213"/>
    </row>
    <row r="1498" spans="4:4" x14ac:dyDescent="0.25">
      <c r="D1498" s="213"/>
    </row>
    <row r="1499" spans="4:4" x14ac:dyDescent="0.25">
      <c r="D1499" s="213"/>
    </row>
    <row r="1500" spans="4:4" x14ac:dyDescent="0.25">
      <c r="D1500" s="213"/>
    </row>
    <row r="1501" spans="4:4" x14ac:dyDescent="0.25">
      <c r="D1501" s="213"/>
    </row>
    <row r="1502" spans="4:4" x14ac:dyDescent="0.25">
      <c r="D1502" s="213"/>
    </row>
    <row r="1503" spans="4:4" x14ac:dyDescent="0.25">
      <c r="D1503" s="213"/>
    </row>
    <row r="1504" spans="4:4" x14ac:dyDescent="0.25">
      <c r="D1504" s="213"/>
    </row>
    <row r="1505" spans="4:4" x14ac:dyDescent="0.25">
      <c r="D1505" s="213"/>
    </row>
    <row r="1506" spans="4:4" x14ac:dyDescent="0.25">
      <c r="D1506" s="213"/>
    </row>
    <row r="1507" spans="4:4" x14ac:dyDescent="0.25">
      <c r="D1507" s="213"/>
    </row>
    <row r="1508" spans="4:4" x14ac:dyDescent="0.25">
      <c r="D1508" s="213"/>
    </row>
    <row r="1509" spans="4:4" x14ac:dyDescent="0.25">
      <c r="D1509" s="213"/>
    </row>
    <row r="1510" spans="4:4" x14ac:dyDescent="0.25">
      <c r="D1510" s="213"/>
    </row>
    <row r="1511" spans="4:4" x14ac:dyDescent="0.25">
      <c r="D1511" s="213"/>
    </row>
    <row r="1512" spans="4:4" x14ac:dyDescent="0.25">
      <c r="D1512" s="213"/>
    </row>
    <row r="1513" spans="4:4" x14ac:dyDescent="0.25">
      <c r="D1513" s="213"/>
    </row>
    <row r="1514" spans="4:4" x14ac:dyDescent="0.25">
      <c r="D1514" s="213"/>
    </row>
    <row r="1515" spans="4:4" x14ac:dyDescent="0.25">
      <c r="D1515" s="213"/>
    </row>
    <row r="1516" spans="4:4" x14ac:dyDescent="0.25">
      <c r="D1516" s="213"/>
    </row>
    <row r="1517" spans="4:4" x14ac:dyDescent="0.25">
      <c r="D1517" s="213"/>
    </row>
    <row r="1518" spans="4:4" x14ac:dyDescent="0.25">
      <c r="D1518" s="213"/>
    </row>
    <row r="1519" spans="4:4" x14ac:dyDescent="0.25">
      <c r="D1519" s="213"/>
    </row>
    <row r="1520" spans="4:4" x14ac:dyDescent="0.25">
      <c r="D1520" s="213"/>
    </row>
    <row r="1521" spans="4:4" x14ac:dyDescent="0.25">
      <c r="D1521" s="213"/>
    </row>
    <row r="1522" spans="4:4" x14ac:dyDescent="0.25">
      <c r="D1522" s="213"/>
    </row>
    <row r="1523" spans="4:4" x14ac:dyDescent="0.25">
      <c r="D1523" s="213"/>
    </row>
    <row r="1524" spans="4:4" x14ac:dyDescent="0.25">
      <c r="D1524" s="213"/>
    </row>
    <row r="1525" spans="4:4" x14ac:dyDescent="0.25">
      <c r="D1525" s="213"/>
    </row>
    <row r="1526" spans="4:4" x14ac:dyDescent="0.25">
      <c r="D1526" s="213"/>
    </row>
    <row r="1527" spans="4:4" x14ac:dyDescent="0.25">
      <c r="D1527" s="213"/>
    </row>
    <row r="1528" spans="4:4" x14ac:dyDescent="0.25">
      <c r="D1528" s="213"/>
    </row>
    <row r="1529" spans="4:4" x14ac:dyDescent="0.25">
      <c r="D1529" s="213"/>
    </row>
    <row r="1530" spans="4:4" x14ac:dyDescent="0.25">
      <c r="D1530" s="213"/>
    </row>
    <row r="1531" spans="4:4" x14ac:dyDescent="0.25">
      <c r="D1531" s="213"/>
    </row>
    <row r="1532" spans="4:4" x14ac:dyDescent="0.25">
      <c r="D1532" s="213"/>
    </row>
    <row r="1533" spans="4:4" x14ac:dyDescent="0.25">
      <c r="D1533" s="213"/>
    </row>
    <row r="1534" spans="4:4" x14ac:dyDescent="0.25">
      <c r="D1534" s="213"/>
    </row>
    <row r="1535" spans="4:4" x14ac:dyDescent="0.25">
      <c r="D1535" s="213"/>
    </row>
    <row r="1536" spans="4:4" x14ac:dyDescent="0.25">
      <c r="D1536" s="213"/>
    </row>
    <row r="1537" spans="4:4" x14ac:dyDescent="0.25">
      <c r="D1537" s="213"/>
    </row>
    <row r="1538" spans="4:4" x14ac:dyDescent="0.25">
      <c r="D1538" s="213"/>
    </row>
    <row r="1539" spans="4:4" x14ac:dyDescent="0.25">
      <c r="D1539" s="213"/>
    </row>
    <row r="1540" spans="4:4" x14ac:dyDescent="0.25">
      <c r="D1540" s="213"/>
    </row>
    <row r="1541" spans="4:4" x14ac:dyDescent="0.25">
      <c r="D1541" s="213"/>
    </row>
    <row r="1542" spans="4:4" x14ac:dyDescent="0.25">
      <c r="D1542" s="213"/>
    </row>
    <row r="1543" spans="4:4" x14ac:dyDescent="0.25">
      <c r="D1543" s="213"/>
    </row>
    <row r="1544" spans="4:4" x14ac:dyDescent="0.25">
      <c r="D1544" s="213"/>
    </row>
    <row r="1545" spans="4:4" x14ac:dyDescent="0.25">
      <c r="D1545" s="213"/>
    </row>
    <row r="1546" spans="4:4" x14ac:dyDescent="0.25">
      <c r="D1546" s="213"/>
    </row>
    <row r="1547" spans="4:4" x14ac:dyDescent="0.25">
      <c r="D1547" s="213"/>
    </row>
    <row r="1548" spans="4:4" x14ac:dyDescent="0.25">
      <c r="D1548" s="213"/>
    </row>
    <row r="1549" spans="4:4" x14ac:dyDescent="0.25">
      <c r="D1549" s="213"/>
    </row>
    <row r="1550" spans="4:4" x14ac:dyDescent="0.25">
      <c r="D1550" s="213"/>
    </row>
    <row r="1551" spans="4:4" x14ac:dyDescent="0.25">
      <c r="D1551" s="213"/>
    </row>
    <row r="1552" spans="4:4" x14ac:dyDescent="0.25">
      <c r="D1552" s="213"/>
    </row>
    <row r="1553" spans="4:4" x14ac:dyDescent="0.25">
      <c r="D1553" s="213"/>
    </row>
    <row r="1554" spans="4:4" x14ac:dyDescent="0.25">
      <c r="D1554" s="213"/>
    </row>
    <row r="1555" spans="4:4" x14ac:dyDescent="0.25">
      <c r="D1555" s="213"/>
    </row>
    <row r="1556" spans="4:4" x14ac:dyDescent="0.25">
      <c r="D1556" s="213"/>
    </row>
    <row r="1557" spans="4:4" x14ac:dyDescent="0.25">
      <c r="D1557" s="213"/>
    </row>
    <row r="1558" spans="4:4" x14ac:dyDescent="0.25">
      <c r="D1558" s="213"/>
    </row>
    <row r="1559" spans="4:4" x14ac:dyDescent="0.25">
      <c r="D1559" s="213"/>
    </row>
    <row r="1560" spans="4:4" x14ac:dyDescent="0.25">
      <c r="D1560" s="213"/>
    </row>
    <row r="1561" spans="4:4" x14ac:dyDescent="0.25">
      <c r="D1561" s="213"/>
    </row>
    <row r="1562" spans="4:4" x14ac:dyDescent="0.25">
      <c r="D1562" s="213"/>
    </row>
    <row r="1563" spans="4:4" x14ac:dyDescent="0.25">
      <c r="D1563" s="213"/>
    </row>
    <row r="1564" spans="4:4" x14ac:dyDescent="0.25">
      <c r="D1564" s="213"/>
    </row>
    <row r="1565" spans="4:4" x14ac:dyDescent="0.25">
      <c r="D1565" s="213"/>
    </row>
    <row r="1566" spans="4:4" x14ac:dyDescent="0.25">
      <c r="D1566" s="213"/>
    </row>
    <row r="1567" spans="4:4" x14ac:dyDescent="0.25">
      <c r="D1567" s="213"/>
    </row>
    <row r="1568" spans="4:4" x14ac:dyDescent="0.25">
      <c r="D1568" s="213"/>
    </row>
    <row r="1569" spans="4:4" x14ac:dyDescent="0.25">
      <c r="D1569" s="213"/>
    </row>
    <row r="1570" spans="4:4" x14ac:dyDescent="0.25">
      <c r="D1570" s="213"/>
    </row>
    <row r="1571" spans="4:4" x14ac:dyDescent="0.25">
      <c r="D1571" s="213"/>
    </row>
    <row r="1572" spans="4:4" x14ac:dyDescent="0.25">
      <c r="D1572" s="213"/>
    </row>
    <row r="1573" spans="4:4" x14ac:dyDescent="0.25">
      <c r="D1573" s="213"/>
    </row>
    <row r="1574" spans="4:4" x14ac:dyDescent="0.25">
      <c r="D1574" s="213"/>
    </row>
    <row r="1575" spans="4:4" x14ac:dyDescent="0.25">
      <c r="D1575" s="213"/>
    </row>
    <row r="1576" spans="4:4" x14ac:dyDescent="0.25">
      <c r="D1576" s="213"/>
    </row>
    <row r="1577" spans="4:4" x14ac:dyDescent="0.25">
      <c r="D1577" s="213"/>
    </row>
    <row r="1578" spans="4:4" x14ac:dyDescent="0.25">
      <c r="D1578" s="213"/>
    </row>
    <row r="1579" spans="4:4" x14ac:dyDescent="0.25">
      <c r="D1579" s="213"/>
    </row>
    <row r="1580" spans="4:4" x14ac:dyDescent="0.25">
      <c r="D1580" s="213"/>
    </row>
    <row r="1581" spans="4:4" x14ac:dyDescent="0.25">
      <c r="D1581" s="213"/>
    </row>
    <row r="1582" spans="4:4" x14ac:dyDescent="0.25">
      <c r="D1582" s="213"/>
    </row>
    <row r="1583" spans="4:4" x14ac:dyDescent="0.25">
      <c r="D1583" s="213"/>
    </row>
    <row r="1584" spans="4:4" x14ac:dyDescent="0.25">
      <c r="D1584" s="213"/>
    </row>
    <row r="1585" spans="4:4" x14ac:dyDescent="0.25">
      <c r="D1585" s="213"/>
    </row>
    <row r="1586" spans="4:4" x14ac:dyDescent="0.25">
      <c r="D1586" s="213"/>
    </row>
    <row r="1587" spans="4:4" x14ac:dyDescent="0.25">
      <c r="D1587" s="213"/>
    </row>
    <row r="1588" spans="4:4" x14ac:dyDescent="0.25">
      <c r="D1588" s="213"/>
    </row>
    <row r="1589" spans="4:4" x14ac:dyDescent="0.25">
      <c r="D1589" s="213"/>
    </row>
    <row r="1590" spans="4:4" x14ac:dyDescent="0.25">
      <c r="D1590" s="213"/>
    </row>
    <row r="1591" spans="4:4" x14ac:dyDescent="0.25">
      <c r="D1591" s="213"/>
    </row>
    <row r="1592" spans="4:4" x14ac:dyDescent="0.25">
      <c r="D1592" s="213"/>
    </row>
    <row r="1593" spans="4:4" x14ac:dyDescent="0.25">
      <c r="D1593" s="213"/>
    </row>
    <row r="1594" spans="4:4" x14ac:dyDescent="0.25">
      <c r="D1594" s="213"/>
    </row>
    <row r="1595" spans="4:4" x14ac:dyDescent="0.25">
      <c r="D1595" s="213"/>
    </row>
    <row r="1596" spans="4:4" x14ac:dyDescent="0.25">
      <c r="D1596" s="213"/>
    </row>
    <row r="1597" spans="4:4" x14ac:dyDescent="0.25">
      <c r="D1597" s="213"/>
    </row>
    <row r="1598" spans="4:4" x14ac:dyDescent="0.25">
      <c r="D1598" s="213"/>
    </row>
    <row r="1599" spans="4:4" x14ac:dyDescent="0.25">
      <c r="D1599" s="213"/>
    </row>
    <row r="1600" spans="4:4" x14ac:dyDescent="0.25">
      <c r="D1600" s="213"/>
    </row>
  </sheetData>
  <sheetProtection algorithmName="SHA-512" hashValue="8r0Bcxg2boqXw3ngYhtFW34t9uaAZJn25woVMWROP+RVhLqACmEBYtwHcLYjsix4R4wqb3iL2L1eF8/4deUwoA==" saltValue="J6Xso5iG/RQ98nsIOvBBOw==" spinCount="100000" sheet="1" objects="1" scenarios="1" formatColumns="0"/>
  <sortState xmlns:xlrd2="http://schemas.microsoft.com/office/spreadsheetml/2017/richdata2" ref="A3:F71">
    <sortCondition ref="A3:A71"/>
  </sortState>
  <pageMargins left="0.70866141732283472" right="0.70866141732283472" top="0.74803149606299213" bottom="0.74803149606299213" header="0.31496062992125984" footer="0.31496062992125984"/>
  <pageSetup scale="65" orientation="landscape" r:id="rId1"/>
  <colBreaks count="1" manualBreakCount="1">
    <brk id="4"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6" tint="0.59999389629810485"/>
  </sheetPr>
  <dimension ref="A1:L54"/>
  <sheetViews>
    <sheetView zoomScaleNormal="100" workbookViewId="0">
      <selection activeCell="L16" sqref="L16"/>
    </sheetView>
  </sheetViews>
  <sheetFormatPr defaultColWidth="9.140625" defaultRowHeight="15" x14ac:dyDescent="0.25"/>
  <cols>
    <col min="1" max="1" width="17.85546875" style="9" customWidth="1"/>
    <col min="2" max="2" width="18.140625" style="9" customWidth="1"/>
    <col min="3" max="3" width="16.85546875" style="9" customWidth="1"/>
    <col min="4" max="4" width="12" style="9" customWidth="1"/>
    <col min="5" max="5" width="12.42578125" style="9" customWidth="1"/>
    <col min="6" max="6" width="16.85546875" style="9" customWidth="1"/>
    <col min="7" max="7" width="12" style="9" customWidth="1"/>
    <col min="8" max="8" width="12.42578125" hidden="1" customWidth="1"/>
    <col min="9" max="9" width="13.140625" hidden="1" customWidth="1"/>
    <col min="10" max="10" width="0.28515625" hidden="1" customWidth="1"/>
    <col min="11" max="16384" width="9.140625" style="9"/>
  </cols>
  <sheetData>
    <row r="1" spans="1:12" ht="30.75" thickBot="1" x14ac:dyDescent="0.45">
      <c r="A1" s="176" t="s">
        <v>567</v>
      </c>
      <c r="B1" s="177"/>
      <c r="C1" s="177"/>
      <c r="D1" s="177"/>
      <c r="E1" s="177"/>
      <c r="F1" s="177"/>
      <c r="G1" s="178"/>
    </row>
    <row r="2" spans="1:12" ht="13.5" customHeight="1" thickTop="1" thickBot="1" x14ac:dyDescent="0.45">
      <c r="A2" s="175"/>
    </row>
    <row r="3" spans="1:12" ht="15.75" x14ac:dyDescent="0.25">
      <c r="A3" s="222" t="s">
        <v>568</v>
      </c>
      <c r="B3" s="223"/>
      <c r="C3" s="223"/>
      <c r="D3" s="224"/>
      <c r="E3" s="224"/>
      <c r="F3" s="224"/>
      <c r="G3" s="225"/>
      <c r="L3" s="125" t="s">
        <v>428</v>
      </c>
    </row>
    <row r="4" spans="1:12" x14ac:dyDescent="0.25">
      <c r="A4" s="226"/>
      <c r="B4" s="227"/>
      <c r="C4" s="227"/>
      <c r="D4" s="228"/>
      <c r="E4" s="228"/>
      <c r="F4" s="228"/>
      <c r="G4" s="229"/>
      <c r="L4" s="125"/>
    </row>
    <row r="5" spans="1:12" ht="15.75" x14ac:dyDescent="0.25">
      <c r="A5" s="230" t="s">
        <v>609</v>
      </c>
      <c r="B5" s="231"/>
      <c r="C5" s="227"/>
      <c r="D5" s="227"/>
      <c r="E5" s="227"/>
      <c r="F5" s="227"/>
      <c r="G5" s="229"/>
    </row>
    <row r="6" spans="1:12" ht="15.75" x14ac:dyDescent="0.25">
      <c r="A6" s="230" t="s">
        <v>608</v>
      </c>
      <c r="B6" s="231"/>
      <c r="C6" s="227"/>
      <c r="D6" s="227"/>
      <c r="E6" s="227"/>
      <c r="F6" s="227"/>
      <c r="G6" s="229"/>
    </row>
    <row r="7" spans="1:12" x14ac:dyDescent="0.25">
      <c r="A7" s="232"/>
      <c r="B7" s="233"/>
      <c r="C7" s="228"/>
      <c r="D7" s="228"/>
      <c r="E7" s="228"/>
      <c r="F7" s="228"/>
      <c r="G7" s="229"/>
    </row>
    <row r="8" spans="1:12" x14ac:dyDescent="0.25">
      <c r="A8" s="232"/>
      <c r="B8" s="233"/>
      <c r="C8" s="228"/>
      <c r="D8" s="228"/>
      <c r="E8" s="228"/>
      <c r="F8" s="228"/>
      <c r="G8" s="229"/>
    </row>
    <row r="9" spans="1:12" x14ac:dyDescent="0.25">
      <c r="A9" s="232"/>
      <c r="B9" s="233"/>
      <c r="C9" s="228"/>
      <c r="D9" s="228"/>
      <c r="E9" s="228"/>
      <c r="F9" s="228"/>
      <c r="G9" s="229"/>
    </row>
    <row r="10" spans="1:12" ht="15.75" x14ac:dyDescent="0.25">
      <c r="A10" s="230" t="s">
        <v>607</v>
      </c>
      <c r="B10" s="234"/>
      <c r="C10" s="235"/>
      <c r="D10" s="235"/>
      <c r="E10" s="235"/>
      <c r="F10" s="235"/>
      <c r="G10" s="229"/>
    </row>
    <row r="11" spans="1:12" ht="15.75" x14ac:dyDescent="0.25">
      <c r="A11" s="236" t="s">
        <v>617</v>
      </c>
      <c r="B11" s="234"/>
      <c r="C11" s="376"/>
      <c r="D11" s="237"/>
      <c r="E11" s="235"/>
      <c r="F11" s="235"/>
      <c r="G11" s="229"/>
    </row>
    <row r="12" spans="1:12" ht="15.75" x14ac:dyDescent="0.25">
      <c r="A12" s="230" t="s">
        <v>572</v>
      </c>
      <c r="B12" s="234"/>
      <c r="C12" s="235"/>
      <c r="D12" s="235"/>
      <c r="E12" s="235"/>
      <c r="F12" s="235"/>
      <c r="G12" s="229"/>
    </row>
    <row r="13" spans="1:12" ht="16.5" thickBot="1" x14ac:dyDescent="0.3">
      <c r="A13" s="238" t="s">
        <v>573</v>
      </c>
      <c r="B13" s="239"/>
      <c r="C13" s="240"/>
      <c r="D13" s="240"/>
      <c r="E13" s="240"/>
      <c r="F13" s="240"/>
      <c r="G13" s="241"/>
    </row>
    <row r="14" spans="1:12" ht="15.75" thickBot="1" x14ac:dyDescent="0.3"/>
    <row r="15" spans="1:12" ht="15.75" thickBot="1" x14ac:dyDescent="0.3">
      <c r="D15" s="123"/>
      <c r="F15" s="242" t="s">
        <v>574</v>
      </c>
    </row>
    <row r="16" spans="1:12" x14ac:dyDescent="0.25">
      <c r="D16" s="123"/>
      <c r="E16" s="119" t="s">
        <v>420</v>
      </c>
      <c r="F16" s="121">
        <f>Costs!$C$24</f>
        <v>0</v>
      </c>
      <c r="G16" s="120">
        <f>Costs!$G$24</f>
        <v>0</v>
      </c>
    </row>
    <row r="17" spans="1:11" ht="15.75" thickBot="1" x14ac:dyDescent="0.3">
      <c r="D17" s="124"/>
      <c r="E17" s="118" t="s">
        <v>569</v>
      </c>
      <c r="F17" s="112">
        <f>SUM(Costs!$C$26:$C$1600)/2</f>
        <v>0</v>
      </c>
      <c r="G17" s="113">
        <f>SUM(Costs!$G$26:$G$1600)/2</f>
        <v>0</v>
      </c>
      <c r="H17" s="30"/>
    </row>
    <row r="18" spans="1:11" x14ac:dyDescent="0.25">
      <c r="D18" s="375"/>
      <c r="E18" s="116" t="s">
        <v>570</v>
      </c>
      <c r="F18" s="112">
        <f>VLOOKUP($L$3,$A$25:$G$10001,4,FALSE)</f>
        <v>0</v>
      </c>
      <c r="G18" s="112">
        <f>VLOOKUP($L$3,$A$25:$G$10001,7,FALSE)</f>
        <v>0</v>
      </c>
    </row>
    <row r="19" spans="1:11" ht="15.75" thickBot="1" x14ac:dyDescent="0.3">
      <c r="E19" s="117" t="s">
        <v>571</v>
      </c>
      <c r="F19" s="114">
        <f>F17-F18</f>
        <v>0</v>
      </c>
      <c r="G19" s="115">
        <f>G17-G18</f>
        <v>0</v>
      </c>
    </row>
    <row r="20" spans="1:11" x14ac:dyDescent="0.25">
      <c r="A20" s="3" t="s">
        <v>419</v>
      </c>
      <c r="B20" t="s">
        <v>610</v>
      </c>
    </row>
    <row r="22" spans="1:11" x14ac:dyDescent="0.25">
      <c r="A22" s="3" t="s">
        <v>432</v>
      </c>
      <c r="B22" s="3" t="s">
        <v>18</v>
      </c>
      <c r="C22"/>
      <c r="D22"/>
      <c r="E22"/>
      <c r="F22"/>
      <c r="G22"/>
    </row>
    <row r="23" spans="1:11" x14ac:dyDescent="0.25">
      <c r="A23"/>
      <c r="B23" t="s">
        <v>428</v>
      </c>
      <c r="C23"/>
      <c r="D23"/>
      <c r="E23"/>
      <c r="F23"/>
      <c r="G23"/>
    </row>
    <row r="24" spans="1:11" ht="15.75" thickBot="1" x14ac:dyDescent="0.3">
      <c r="A24" s="3" t="s">
        <v>31</v>
      </c>
      <c r="B24"/>
      <c r="C24"/>
      <c r="D24"/>
      <c r="E24"/>
      <c r="F24"/>
      <c r="G24"/>
    </row>
    <row r="25" spans="1:11" ht="15.75" thickBot="1" x14ac:dyDescent="0.3">
      <c r="A25" s="243" t="s">
        <v>428</v>
      </c>
      <c r="B25" s="390"/>
      <c r="C25"/>
      <c r="D25"/>
      <c r="E25"/>
      <c r="F25"/>
      <c r="G25"/>
    </row>
    <row r="26" spans="1:11" x14ac:dyDescent="0.25">
      <c r="A26"/>
      <c r="B26"/>
      <c r="C26"/>
      <c r="D26"/>
      <c r="E26"/>
      <c r="F26"/>
      <c r="G26"/>
      <c r="I26" s="14"/>
      <c r="J26" s="14"/>
      <c r="K26" s="14"/>
    </row>
    <row r="27" spans="1:11" ht="15.75" thickBot="1" x14ac:dyDescent="0.3">
      <c r="A27"/>
      <c r="B27"/>
      <c r="C27"/>
      <c r="D27"/>
      <c r="E27"/>
      <c r="F27"/>
      <c r="G27"/>
      <c r="I27" s="14"/>
      <c r="J27" s="14"/>
      <c r="K27" s="14"/>
    </row>
    <row r="28" spans="1:11" x14ac:dyDescent="0.25">
      <c r="A28"/>
      <c r="B28"/>
      <c r="C28"/>
      <c r="D28"/>
      <c r="E28"/>
      <c r="F28"/>
      <c r="G28"/>
      <c r="I28" s="14"/>
      <c r="J28" s="14"/>
      <c r="K28" s="14"/>
    </row>
    <row r="29" spans="1:11" ht="15.75" thickBot="1" x14ac:dyDescent="0.3">
      <c r="A29"/>
      <c r="B29"/>
      <c r="C29"/>
      <c r="D29"/>
      <c r="E29"/>
      <c r="F29"/>
      <c r="G29"/>
      <c r="I29" s="14"/>
      <c r="J29" s="14"/>
      <c r="K29" s="14"/>
    </row>
    <row r="30" spans="1:11" ht="15.75" thickBot="1" x14ac:dyDescent="0.3">
      <c r="A30"/>
      <c r="B30"/>
      <c r="C30"/>
      <c r="D30"/>
      <c r="E30"/>
      <c r="F30"/>
      <c r="G30"/>
      <c r="I30" s="14"/>
      <c r="J30" s="14"/>
      <c r="K30" s="14"/>
    </row>
    <row r="31" spans="1:11" x14ac:dyDescent="0.25">
      <c r="A31"/>
      <c r="B31"/>
      <c r="C31"/>
      <c r="D31"/>
      <c r="E31"/>
      <c r="F31"/>
      <c r="G31"/>
      <c r="I31" s="14"/>
      <c r="J31" s="14"/>
      <c r="K31" s="14"/>
    </row>
    <row r="32" spans="1:11" ht="15.75" thickBot="1" x14ac:dyDescent="0.3">
      <c r="A32"/>
      <c r="B32"/>
      <c r="C32"/>
      <c r="D32"/>
      <c r="E32"/>
      <c r="F32"/>
      <c r="G32"/>
      <c r="I32" s="14"/>
      <c r="J32" s="14"/>
      <c r="K32" s="14"/>
    </row>
    <row r="33" spans="1:11" ht="15.75" thickBot="1" x14ac:dyDescent="0.3">
      <c r="A33"/>
      <c r="B33"/>
      <c r="C33"/>
      <c r="D33"/>
      <c r="E33"/>
      <c r="F33"/>
      <c r="G33"/>
      <c r="I33" s="14"/>
      <c r="J33" s="14"/>
      <c r="K33" s="14"/>
    </row>
    <row r="34" spans="1:11" x14ac:dyDescent="0.25">
      <c r="A34"/>
      <c r="B34"/>
      <c r="C34"/>
      <c r="D34"/>
      <c r="E34"/>
      <c r="F34"/>
      <c r="G34"/>
      <c r="I34" s="14"/>
      <c r="J34" s="14"/>
      <c r="K34" s="14"/>
    </row>
    <row r="35" spans="1:11" ht="15.75" thickBot="1" x14ac:dyDescent="0.3">
      <c r="A35"/>
      <c r="B35"/>
      <c r="C35"/>
      <c r="D35"/>
      <c r="E35"/>
      <c r="F35"/>
      <c r="G35"/>
      <c r="I35" s="14"/>
      <c r="J35" s="14"/>
      <c r="K35" s="14"/>
    </row>
    <row r="36" spans="1:11" ht="15.75" thickBot="1" x14ac:dyDescent="0.3">
      <c r="A36"/>
      <c r="B36"/>
      <c r="C36"/>
      <c r="D36"/>
      <c r="E36"/>
      <c r="F36"/>
      <c r="G36"/>
      <c r="I36" s="14"/>
      <c r="J36" s="14"/>
      <c r="K36" s="14"/>
    </row>
    <row r="37" spans="1:11" ht="15.75" thickBot="1" x14ac:dyDescent="0.3">
      <c r="A37"/>
      <c r="B37"/>
      <c r="C37"/>
      <c r="D37"/>
      <c r="E37"/>
      <c r="F37"/>
      <c r="G37"/>
      <c r="I37" s="14"/>
      <c r="J37" s="14"/>
      <c r="K37" s="14"/>
    </row>
    <row r="38" spans="1:11" ht="15.75" thickBot="1" x14ac:dyDescent="0.3">
      <c r="A38"/>
      <c r="B38"/>
      <c r="C38"/>
      <c r="D38"/>
      <c r="E38"/>
      <c r="F38"/>
      <c r="G38"/>
      <c r="I38" s="14"/>
      <c r="J38" s="14"/>
      <c r="K38" s="14"/>
    </row>
    <row r="39" spans="1:11" x14ac:dyDescent="0.25">
      <c r="A39"/>
      <c r="B39"/>
      <c r="C39"/>
      <c r="D39"/>
      <c r="E39"/>
      <c r="F39"/>
      <c r="G39"/>
      <c r="I39" s="14"/>
      <c r="J39" s="14"/>
      <c r="K39" s="14"/>
    </row>
    <row r="40" spans="1:11" ht="15.75" thickBot="1" x14ac:dyDescent="0.3">
      <c r="A40"/>
      <c r="B40"/>
      <c r="C40"/>
      <c r="D40"/>
      <c r="E40"/>
      <c r="F40"/>
      <c r="G40"/>
      <c r="I40" s="14"/>
      <c r="J40" s="14"/>
      <c r="K40" s="14"/>
    </row>
    <row r="41" spans="1:11" ht="15.75" thickBot="1" x14ac:dyDescent="0.3">
      <c r="A41"/>
      <c r="B41"/>
      <c r="C41"/>
      <c r="D41"/>
      <c r="E41"/>
      <c r="F41"/>
      <c r="G41"/>
      <c r="I41" s="14"/>
      <c r="J41" s="14"/>
      <c r="K41" s="14"/>
    </row>
    <row r="42" spans="1:11" ht="15.75" thickBot="1" x14ac:dyDescent="0.3">
      <c r="A42"/>
      <c r="B42"/>
      <c r="C42"/>
      <c r="D42"/>
      <c r="E42"/>
      <c r="F42"/>
      <c r="G42"/>
      <c r="I42" s="14"/>
      <c r="J42" s="14"/>
      <c r="K42" s="14"/>
    </row>
    <row r="43" spans="1:11" x14ac:dyDescent="0.25">
      <c r="A43" s="14"/>
      <c r="B43" s="14"/>
      <c r="C43" s="14"/>
      <c r="D43" s="14"/>
      <c r="E43" s="14"/>
      <c r="F43" s="14"/>
      <c r="G43" s="14"/>
      <c r="H43" s="14"/>
      <c r="I43" s="14"/>
      <c r="J43" s="14"/>
      <c r="K43" s="14"/>
    </row>
    <row r="44" spans="1:11" ht="15.75" thickBot="1" x14ac:dyDescent="0.3">
      <c r="A44" s="14"/>
      <c r="B44" s="14"/>
      <c r="C44" s="14"/>
      <c r="D44" s="14"/>
      <c r="E44" s="14"/>
      <c r="F44" s="14"/>
      <c r="G44" s="14"/>
      <c r="H44" s="14"/>
      <c r="I44" s="14"/>
      <c r="J44" s="14"/>
      <c r="K44" s="14"/>
    </row>
    <row r="45" spans="1:11" x14ac:dyDescent="0.25">
      <c r="A45" s="14"/>
      <c r="B45" s="14"/>
      <c r="C45" s="14"/>
      <c r="D45" s="14"/>
      <c r="E45" s="14"/>
      <c r="F45" s="14"/>
      <c r="G45" s="14"/>
      <c r="H45" s="14"/>
      <c r="I45" s="14"/>
      <c r="J45" s="14"/>
      <c r="K45" s="14"/>
    </row>
    <row r="53" ht="15.75" thickBot="1" x14ac:dyDescent="0.3"/>
    <row r="54" ht="15.75" thickBot="1" x14ac:dyDescent="0.3"/>
  </sheetData>
  <sheetProtection pivotTables="0"/>
  <conditionalFormatting sqref="F19:G19">
    <cfRule type="cellIs" dxfId="13" priority="1" operator="lessThan">
      <formula>0</formula>
    </cfRule>
    <cfRule type="cellIs" dxfId="12" priority="2" operator="greaterThan">
      <formula>0</formula>
    </cfRule>
  </conditionalFormatting>
  <pageMargins left="0.7" right="0.7" top="0.75" bottom="0.75" header="0.3" footer="0.3"/>
  <pageSetup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8" tint="-0.249977111117893"/>
  </sheetPr>
  <dimension ref="A1:BR833"/>
  <sheetViews>
    <sheetView topLeftCell="A483" zoomScaleNormal="100" workbookViewId="0">
      <selection activeCell="D509" sqref="D509"/>
    </sheetView>
  </sheetViews>
  <sheetFormatPr defaultColWidth="9.140625" defaultRowHeight="15" x14ac:dyDescent="0.25"/>
  <cols>
    <col min="1" max="1" width="9.140625" style="1"/>
    <col min="2" max="2" width="57.7109375" style="1" customWidth="1"/>
    <col min="3" max="3" width="24" customWidth="1"/>
    <col min="4" max="4" width="16.42578125" customWidth="1"/>
    <col min="5" max="5" width="18.85546875" customWidth="1"/>
    <col min="6" max="6" width="15.140625" style="4" customWidth="1"/>
    <col min="7" max="7" width="12.85546875" customWidth="1"/>
    <col min="8" max="8" width="36" style="23" customWidth="1"/>
    <col min="9" max="9" width="12.85546875" customWidth="1"/>
  </cols>
  <sheetData>
    <row r="1" spans="1:8" s="6" customFormat="1" x14ac:dyDescent="0.25">
      <c r="A1" s="21" t="s">
        <v>416</v>
      </c>
      <c r="B1" s="21" t="s">
        <v>32</v>
      </c>
      <c r="C1" s="6" t="s">
        <v>417</v>
      </c>
      <c r="D1" s="6" t="s">
        <v>418</v>
      </c>
      <c r="E1" s="6" t="s">
        <v>17</v>
      </c>
      <c r="F1" s="7" t="s">
        <v>419</v>
      </c>
      <c r="G1" s="6" t="s">
        <v>420</v>
      </c>
      <c r="H1" s="27" t="s">
        <v>422</v>
      </c>
    </row>
    <row r="2" spans="1:8" x14ac:dyDescent="0.25">
      <c r="A2" s="1">
        <v>4</v>
      </c>
      <c r="B2" s="1" t="s">
        <v>33</v>
      </c>
      <c r="C2" t="s">
        <v>7</v>
      </c>
      <c r="D2" t="s">
        <v>429</v>
      </c>
      <c r="E2" t="s">
        <v>33</v>
      </c>
      <c r="F2" s="4" t="e">
        <f>VLOOKUP(A2,Costs!A:C,3,FALSE)</f>
        <v>#N/A</v>
      </c>
      <c r="G2">
        <f>Costs!C$24</f>
        <v>0</v>
      </c>
    </row>
    <row r="3" spans="1:8" x14ac:dyDescent="0.25">
      <c r="A3" s="1">
        <v>40</v>
      </c>
      <c r="B3" s="1" t="s">
        <v>34</v>
      </c>
      <c r="C3" t="s">
        <v>2</v>
      </c>
      <c r="D3" t="s">
        <v>429</v>
      </c>
      <c r="E3" t="s">
        <v>33</v>
      </c>
      <c r="F3" s="4" t="e">
        <f>VLOOKUP(A3,Costs!A:C,3,FALSE)</f>
        <v>#N/A</v>
      </c>
      <c r="G3">
        <f>Costs!C$24</f>
        <v>0</v>
      </c>
      <c r="H3" s="24"/>
    </row>
    <row r="4" spans="1:8" x14ac:dyDescent="0.25">
      <c r="A4" s="1">
        <v>401</v>
      </c>
      <c r="B4" s="1" t="s">
        <v>35</v>
      </c>
      <c r="C4" t="s">
        <v>2</v>
      </c>
      <c r="D4" t="s">
        <v>429</v>
      </c>
      <c r="E4" t="s">
        <v>33</v>
      </c>
      <c r="F4" s="4" t="e">
        <f>VLOOKUP(A4,Costs!A:C,3,FALSE)</f>
        <v>#N/A</v>
      </c>
      <c r="G4">
        <f>Costs!C$24</f>
        <v>0</v>
      </c>
    </row>
    <row r="5" spans="1:8" x14ac:dyDescent="0.25">
      <c r="A5" s="1">
        <v>4011</v>
      </c>
      <c r="B5" s="1" t="s">
        <v>36</v>
      </c>
      <c r="C5" t="s">
        <v>7</v>
      </c>
      <c r="D5" t="s">
        <v>429</v>
      </c>
      <c r="E5" t="s">
        <v>33</v>
      </c>
      <c r="F5" s="4" t="e">
        <f>VLOOKUP(A5,Costs!A:C,3,FALSE)</f>
        <v>#N/A</v>
      </c>
      <c r="G5">
        <f>Costs!C$24</f>
        <v>0</v>
      </c>
      <c r="H5" s="78"/>
    </row>
    <row r="6" spans="1:8" x14ac:dyDescent="0.25">
      <c r="A6" s="1">
        <v>40113</v>
      </c>
      <c r="B6" s="1" t="s">
        <v>37</v>
      </c>
      <c r="C6" t="s">
        <v>8</v>
      </c>
      <c r="D6" t="s">
        <v>429</v>
      </c>
      <c r="E6" t="s">
        <v>33</v>
      </c>
      <c r="F6" s="4" t="e">
        <f>VLOOKUP(A6,Costs!A:C,3,FALSE)</f>
        <v>#N/A</v>
      </c>
      <c r="G6">
        <f>Costs!C$24</f>
        <v>0</v>
      </c>
    </row>
    <row r="7" spans="1:8" x14ac:dyDescent="0.25">
      <c r="A7" s="1">
        <v>40114</v>
      </c>
      <c r="B7" s="1" t="s">
        <v>38</v>
      </c>
      <c r="C7" t="s">
        <v>6</v>
      </c>
      <c r="D7" t="s">
        <v>429</v>
      </c>
      <c r="E7" t="s">
        <v>33</v>
      </c>
      <c r="F7" s="4" t="e">
        <f>VLOOKUP(A7,Costs!A:C,3,FALSE)</f>
        <v>#N/A</v>
      </c>
      <c r="G7">
        <f>Costs!C$24</f>
        <v>0</v>
      </c>
    </row>
    <row r="8" spans="1:8" x14ac:dyDescent="0.25">
      <c r="A8" s="29">
        <v>40118</v>
      </c>
      <c r="B8" s="29" t="s">
        <v>39</v>
      </c>
      <c r="C8" s="18" t="s">
        <v>6</v>
      </c>
      <c r="D8" s="18" t="s">
        <v>430</v>
      </c>
      <c r="E8" s="18" t="s">
        <v>33</v>
      </c>
      <c r="F8" s="31" t="e">
        <f>VLOOKUP(A8,Costs!A:C,3,FALSE)</f>
        <v>#N/A</v>
      </c>
      <c r="G8" s="18">
        <f>Costs!C$24</f>
        <v>0</v>
      </c>
      <c r="H8" s="32" t="s">
        <v>423</v>
      </c>
    </row>
    <row r="9" spans="1:8" x14ac:dyDescent="0.25">
      <c r="A9" s="29">
        <v>40119</v>
      </c>
      <c r="B9" s="29" t="s">
        <v>40</v>
      </c>
      <c r="C9" s="18" t="s">
        <v>2</v>
      </c>
      <c r="D9" s="18" t="s">
        <v>430</v>
      </c>
      <c r="E9" s="18" t="s">
        <v>33</v>
      </c>
      <c r="F9" s="31" t="e">
        <f>VLOOKUP(A9,Costs!A:C,3,FALSE)</f>
        <v>#N/A</v>
      </c>
      <c r="G9" s="18">
        <f>Costs!C$24</f>
        <v>0</v>
      </c>
      <c r="H9" s="32" t="s">
        <v>423</v>
      </c>
    </row>
    <row r="10" spans="1:8" x14ac:dyDescent="0.25">
      <c r="A10" s="1">
        <v>4012</v>
      </c>
      <c r="B10" s="1" t="s">
        <v>41</v>
      </c>
      <c r="C10" t="s">
        <v>7</v>
      </c>
      <c r="D10" t="s">
        <v>429</v>
      </c>
      <c r="E10" t="s">
        <v>33</v>
      </c>
      <c r="F10" s="4" t="e">
        <f>VLOOKUP(A10,Costs!A:C,3,FALSE)</f>
        <v>#N/A</v>
      </c>
      <c r="G10">
        <f>Costs!C$24</f>
        <v>0</v>
      </c>
    </row>
    <row r="11" spans="1:8" x14ac:dyDescent="0.25">
      <c r="A11" s="1">
        <v>4013</v>
      </c>
      <c r="B11" s="1" t="s">
        <v>42</v>
      </c>
      <c r="C11" t="s">
        <v>7</v>
      </c>
      <c r="D11" t="s">
        <v>429</v>
      </c>
      <c r="E11" t="s">
        <v>33</v>
      </c>
      <c r="F11" s="4" t="e">
        <f>VLOOKUP(A11,Costs!A:C,3,FALSE)</f>
        <v>#N/A</v>
      </c>
      <c r="G11">
        <f>Costs!C$24</f>
        <v>0</v>
      </c>
    </row>
    <row r="12" spans="1:8" x14ac:dyDescent="0.25">
      <c r="A12" s="1">
        <v>4015</v>
      </c>
      <c r="B12" s="1" t="s">
        <v>43</v>
      </c>
      <c r="C12" t="s">
        <v>7</v>
      </c>
      <c r="D12" t="s">
        <v>429</v>
      </c>
      <c r="E12" t="s">
        <v>33</v>
      </c>
      <c r="F12" s="4" t="e">
        <f>VLOOKUP(A12,Costs!A:C,3,FALSE)</f>
        <v>#N/A</v>
      </c>
      <c r="G12">
        <f>Costs!C$24</f>
        <v>0</v>
      </c>
    </row>
    <row r="13" spans="1:8" x14ac:dyDescent="0.25">
      <c r="A13" s="1">
        <v>402</v>
      </c>
      <c r="B13" s="1" t="s">
        <v>44</v>
      </c>
      <c r="C13" t="s">
        <v>2</v>
      </c>
      <c r="D13" t="s">
        <v>429</v>
      </c>
      <c r="E13" t="s">
        <v>33</v>
      </c>
      <c r="F13" s="4" t="e">
        <f>VLOOKUP(A13,Costs!A:C,3,FALSE)</f>
        <v>#N/A</v>
      </c>
      <c r="G13">
        <f>Costs!C$24</f>
        <v>0</v>
      </c>
    </row>
    <row r="14" spans="1:8" x14ac:dyDescent="0.25">
      <c r="A14" s="1">
        <v>4021</v>
      </c>
      <c r="B14" s="1" t="s">
        <v>45</v>
      </c>
      <c r="C14" t="s">
        <v>7</v>
      </c>
      <c r="D14" t="s">
        <v>429</v>
      </c>
      <c r="E14" t="s">
        <v>33</v>
      </c>
      <c r="F14" s="4" t="e">
        <f>VLOOKUP(A14,Costs!A:C,3,FALSE)</f>
        <v>#N/A</v>
      </c>
      <c r="G14">
        <f>Costs!C$24</f>
        <v>0</v>
      </c>
    </row>
    <row r="15" spans="1:8" x14ac:dyDescent="0.25">
      <c r="A15" s="29">
        <v>40218</v>
      </c>
      <c r="B15" s="29" t="s">
        <v>46</v>
      </c>
      <c r="C15" s="18" t="s">
        <v>6</v>
      </c>
      <c r="D15" s="18" t="s">
        <v>430</v>
      </c>
      <c r="E15" s="18" t="s">
        <v>33</v>
      </c>
      <c r="F15" s="31" t="e">
        <f>VLOOKUP(A15,Costs!A:C,3,FALSE)</f>
        <v>#N/A</v>
      </c>
      <c r="G15" s="18">
        <f>Costs!C$24</f>
        <v>0</v>
      </c>
      <c r="H15" s="32" t="s">
        <v>423</v>
      </c>
    </row>
    <row r="16" spans="1:8" x14ac:dyDescent="0.25">
      <c r="A16" s="29">
        <v>40219</v>
      </c>
      <c r="B16" s="29" t="s">
        <v>47</v>
      </c>
      <c r="C16" s="18" t="s">
        <v>2</v>
      </c>
      <c r="D16" s="18" t="s">
        <v>430</v>
      </c>
      <c r="E16" s="18" t="s">
        <v>33</v>
      </c>
      <c r="F16" s="31" t="e">
        <f>VLOOKUP(A16,Costs!A:C,3,FALSE)</f>
        <v>#N/A</v>
      </c>
      <c r="G16" s="18">
        <f>Costs!C$24</f>
        <v>0</v>
      </c>
      <c r="H16" s="32" t="s">
        <v>423</v>
      </c>
    </row>
    <row r="17" spans="1:8" x14ac:dyDescent="0.25">
      <c r="A17" s="29">
        <v>40229</v>
      </c>
      <c r="B17" s="29" t="s">
        <v>48</v>
      </c>
      <c r="C17" s="18" t="s">
        <v>2</v>
      </c>
      <c r="D17" s="18" t="s">
        <v>430</v>
      </c>
      <c r="E17" s="18" t="s">
        <v>33</v>
      </c>
      <c r="F17" s="31" t="e">
        <f>VLOOKUP(A17,Costs!A:C,3,FALSE)</f>
        <v>#N/A</v>
      </c>
      <c r="G17" s="18">
        <f>Costs!C$24</f>
        <v>0</v>
      </c>
      <c r="H17" s="32" t="s">
        <v>423</v>
      </c>
    </row>
    <row r="18" spans="1:8" x14ac:dyDescent="0.25">
      <c r="A18" s="1">
        <v>4025</v>
      </c>
      <c r="B18" s="1" t="s">
        <v>49</v>
      </c>
      <c r="C18" t="s">
        <v>7</v>
      </c>
      <c r="D18" t="s">
        <v>429</v>
      </c>
      <c r="E18" t="s">
        <v>33</v>
      </c>
      <c r="F18" s="4" t="e">
        <f>VLOOKUP(A18,Costs!A:C,3,FALSE)</f>
        <v>#N/A</v>
      </c>
      <c r="G18">
        <f>Costs!C$24</f>
        <v>0</v>
      </c>
      <c r="H18" s="24"/>
    </row>
    <row r="19" spans="1:8" x14ac:dyDescent="0.25">
      <c r="A19" s="1">
        <v>4026</v>
      </c>
      <c r="B19" s="1" t="s">
        <v>50</v>
      </c>
      <c r="C19" t="s">
        <v>7</v>
      </c>
      <c r="D19" t="s">
        <v>429</v>
      </c>
      <c r="E19" t="s">
        <v>33</v>
      </c>
      <c r="F19" s="4" t="e">
        <f>VLOOKUP(A19,Costs!A:C,3,FALSE)</f>
        <v>#N/A</v>
      </c>
      <c r="G19">
        <f>Costs!C$24</f>
        <v>0</v>
      </c>
    </row>
    <row r="20" spans="1:8" x14ac:dyDescent="0.25">
      <c r="A20" s="1">
        <v>4027</v>
      </c>
      <c r="B20" s="1" t="s">
        <v>51</v>
      </c>
      <c r="C20" t="s">
        <v>7</v>
      </c>
      <c r="D20" t="s">
        <v>429</v>
      </c>
      <c r="E20" t="s">
        <v>33</v>
      </c>
      <c r="F20" s="4" t="e">
        <f>VLOOKUP(A20,Costs!A:C,3,FALSE)</f>
        <v>#N/A</v>
      </c>
      <c r="G20">
        <f>Costs!C$24</f>
        <v>0</v>
      </c>
    </row>
    <row r="21" spans="1:8" x14ac:dyDescent="0.25">
      <c r="A21" s="1">
        <v>406</v>
      </c>
      <c r="B21" s="1" t="s">
        <v>52</v>
      </c>
      <c r="C21" t="s">
        <v>2</v>
      </c>
      <c r="D21" t="s">
        <v>429</v>
      </c>
      <c r="E21" t="s">
        <v>33</v>
      </c>
      <c r="F21" s="4" t="e">
        <f>VLOOKUP(A21,Costs!A:C,3,FALSE)</f>
        <v>#N/A</v>
      </c>
      <c r="G21">
        <f>Costs!C$24</f>
        <v>0</v>
      </c>
    </row>
    <row r="22" spans="1:8" x14ac:dyDescent="0.25">
      <c r="A22" s="1">
        <v>4060</v>
      </c>
      <c r="B22" s="21" t="s">
        <v>53</v>
      </c>
      <c r="C22" t="s">
        <v>7</v>
      </c>
      <c r="D22" t="s">
        <v>429</v>
      </c>
      <c r="E22" t="s">
        <v>33</v>
      </c>
      <c r="F22" s="4" t="e">
        <f>VLOOKUP(A22,Costs!A:C,3,FALSE)</f>
        <v>#N/A</v>
      </c>
      <c r="G22">
        <f>Costs!C$24</f>
        <v>0</v>
      </c>
    </row>
    <row r="23" spans="1:8" x14ac:dyDescent="0.25">
      <c r="A23" s="1">
        <v>40601</v>
      </c>
      <c r="B23" s="1" t="s">
        <v>54</v>
      </c>
      <c r="C23" t="s">
        <v>7</v>
      </c>
      <c r="D23" t="s">
        <v>429</v>
      </c>
      <c r="E23" t="s">
        <v>33</v>
      </c>
      <c r="F23" s="4" t="e">
        <f>VLOOKUP(A23,Costs!A:C,3,FALSE)</f>
        <v>#N/A</v>
      </c>
      <c r="G23">
        <f>Costs!C$24</f>
        <v>0</v>
      </c>
    </row>
    <row r="24" spans="1:8" x14ac:dyDescent="0.25">
      <c r="A24" s="1">
        <v>4062</v>
      </c>
      <c r="B24" s="1" t="s">
        <v>55</v>
      </c>
      <c r="C24" t="s">
        <v>7</v>
      </c>
      <c r="D24" t="s">
        <v>429</v>
      </c>
      <c r="E24" t="s">
        <v>33</v>
      </c>
      <c r="F24" s="4" t="e">
        <f>VLOOKUP(A24,Costs!A:C,3,FALSE)</f>
        <v>#N/A</v>
      </c>
      <c r="G24">
        <f>Costs!C$24</f>
        <v>0</v>
      </c>
    </row>
    <row r="25" spans="1:8" x14ac:dyDescent="0.25">
      <c r="A25" s="1">
        <v>4065</v>
      </c>
      <c r="B25" s="1" t="s">
        <v>56</v>
      </c>
      <c r="C25" t="s">
        <v>7</v>
      </c>
      <c r="D25" t="s">
        <v>429</v>
      </c>
      <c r="E25" t="s">
        <v>33</v>
      </c>
      <c r="F25" s="4" t="e">
        <f>VLOOKUP(A25,Costs!A:C,3,FALSE)</f>
        <v>#N/A</v>
      </c>
      <c r="G25">
        <f>Costs!C$24</f>
        <v>0</v>
      </c>
    </row>
    <row r="26" spans="1:8" x14ac:dyDescent="0.25">
      <c r="A26" s="1">
        <v>4066</v>
      </c>
      <c r="B26" s="1" t="s">
        <v>57</v>
      </c>
      <c r="C26" t="s">
        <v>7</v>
      </c>
      <c r="D26" t="s">
        <v>429</v>
      </c>
      <c r="E26" t="s">
        <v>33</v>
      </c>
      <c r="F26" s="4" t="e">
        <f>VLOOKUP(A26,Costs!A:C,3,FALSE)</f>
        <v>#N/A</v>
      </c>
      <c r="G26">
        <f>Costs!C$24</f>
        <v>0</v>
      </c>
    </row>
    <row r="27" spans="1:8" x14ac:dyDescent="0.25">
      <c r="A27" s="1">
        <v>4067</v>
      </c>
      <c r="B27" s="1" t="s">
        <v>58</v>
      </c>
      <c r="C27" t="s">
        <v>7</v>
      </c>
      <c r="D27" t="s">
        <v>429</v>
      </c>
      <c r="E27" t="s">
        <v>33</v>
      </c>
      <c r="F27" s="4" t="e">
        <f>VLOOKUP(A27,Costs!A:C,3,FALSE)</f>
        <v>#N/A</v>
      </c>
      <c r="G27">
        <f>Costs!C$24</f>
        <v>0</v>
      </c>
    </row>
    <row r="28" spans="1:8" x14ac:dyDescent="0.25">
      <c r="A28" s="1">
        <v>408</v>
      </c>
      <c r="B28" s="1" t="s">
        <v>59</v>
      </c>
      <c r="C28" t="s">
        <v>1</v>
      </c>
      <c r="D28" t="s">
        <v>429</v>
      </c>
      <c r="E28" t="s">
        <v>33</v>
      </c>
      <c r="F28" s="4" t="e">
        <f>VLOOKUP(A28,Costs!A:C,3,FALSE)</f>
        <v>#N/A</v>
      </c>
      <c r="G28">
        <f>Costs!C$24</f>
        <v>0</v>
      </c>
    </row>
    <row r="29" spans="1:8" x14ac:dyDescent="0.25">
      <c r="A29" s="1">
        <v>4081</v>
      </c>
      <c r="B29" s="1" t="s">
        <v>59</v>
      </c>
      <c r="C29" t="s">
        <v>1</v>
      </c>
      <c r="D29" t="s">
        <v>429</v>
      </c>
      <c r="E29" t="s">
        <v>33</v>
      </c>
      <c r="F29" s="4" t="e">
        <f>VLOOKUP(A29,Costs!A:C,3,FALSE)</f>
        <v>#N/A</v>
      </c>
      <c r="G29">
        <f>Costs!C$24</f>
        <v>0</v>
      </c>
    </row>
    <row r="30" spans="1:8" x14ac:dyDescent="0.25">
      <c r="A30" s="1">
        <v>4082</v>
      </c>
      <c r="B30" s="1" t="s">
        <v>60</v>
      </c>
      <c r="C30" t="s">
        <v>1</v>
      </c>
      <c r="D30" t="s">
        <v>429</v>
      </c>
      <c r="E30" t="s">
        <v>33</v>
      </c>
      <c r="F30" s="4" t="e">
        <f>VLOOKUP(A30,Costs!A:C,3,FALSE)</f>
        <v>#N/A</v>
      </c>
      <c r="G30">
        <f>Costs!C$24</f>
        <v>0</v>
      </c>
    </row>
    <row r="31" spans="1:8" x14ac:dyDescent="0.25">
      <c r="A31" s="1">
        <v>4083</v>
      </c>
      <c r="B31" s="1" t="s">
        <v>61</v>
      </c>
      <c r="C31" t="s">
        <v>1</v>
      </c>
      <c r="D31" t="s">
        <v>429</v>
      </c>
      <c r="E31" t="s">
        <v>33</v>
      </c>
      <c r="F31" s="4" t="e">
        <f>VLOOKUP(A31,Costs!A:C,3,FALSE)</f>
        <v>#N/A</v>
      </c>
      <c r="G31">
        <f>Costs!C$24</f>
        <v>0</v>
      </c>
    </row>
    <row r="32" spans="1:8" x14ac:dyDescent="0.25">
      <c r="A32" s="1">
        <v>4084</v>
      </c>
      <c r="B32" s="1" t="s">
        <v>62</v>
      </c>
      <c r="C32" t="s">
        <v>1</v>
      </c>
      <c r="D32" t="s">
        <v>429</v>
      </c>
      <c r="E32" t="s">
        <v>33</v>
      </c>
      <c r="F32" s="4" t="e">
        <f>VLOOKUP(A32,Costs!A:C,3,FALSE)</f>
        <v>#N/A</v>
      </c>
      <c r="G32">
        <f>Costs!C$24</f>
        <v>0</v>
      </c>
    </row>
    <row r="33" spans="1:8" x14ac:dyDescent="0.25">
      <c r="A33" s="1">
        <v>409</v>
      </c>
      <c r="B33" s="1" t="s">
        <v>63</v>
      </c>
      <c r="C33" t="s">
        <v>2</v>
      </c>
      <c r="D33" t="s">
        <v>429</v>
      </c>
      <c r="E33" t="s">
        <v>33</v>
      </c>
      <c r="F33" s="4" t="e">
        <f>VLOOKUP(A33,Costs!A:C,3,FALSE)</f>
        <v>#N/A</v>
      </c>
      <c r="G33">
        <f>Costs!C$24</f>
        <v>0</v>
      </c>
    </row>
    <row r="34" spans="1:8" x14ac:dyDescent="0.25">
      <c r="A34" s="1">
        <v>4091</v>
      </c>
      <c r="B34" s="1" t="s">
        <v>64</v>
      </c>
      <c r="C34" t="s">
        <v>1</v>
      </c>
      <c r="D34" t="s">
        <v>429</v>
      </c>
      <c r="E34" t="s">
        <v>33</v>
      </c>
      <c r="F34" s="4" t="e">
        <f>VLOOKUP(A34,Costs!A:C,3,FALSE)</f>
        <v>#N/A</v>
      </c>
      <c r="G34">
        <f>Costs!C$24</f>
        <v>0</v>
      </c>
    </row>
    <row r="35" spans="1:8" x14ac:dyDescent="0.25">
      <c r="A35" s="1">
        <v>4092</v>
      </c>
      <c r="B35" s="1" t="s">
        <v>65</v>
      </c>
      <c r="C35" t="s">
        <v>1</v>
      </c>
      <c r="D35" t="s">
        <v>429</v>
      </c>
      <c r="E35" t="s">
        <v>33</v>
      </c>
      <c r="F35" s="4" t="e">
        <f>VLOOKUP(A35,Costs!A:C,3,FALSE)</f>
        <v>#N/A</v>
      </c>
      <c r="G35">
        <f>Costs!C$24</f>
        <v>0</v>
      </c>
    </row>
    <row r="36" spans="1:8" x14ac:dyDescent="0.25">
      <c r="A36" s="1">
        <v>4093</v>
      </c>
      <c r="B36" s="1" t="s">
        <v>66</v>
      </c>
      <c r="C36" t="s">
        <v>2</v>
      </c>
      <c r="D36" t="s">
        <v>429</v>
      </c>
      <c r="E36" t="s">
        <v>33</v>
      </c>
      <c r="F36" s="4" t="e">
        <f>VLOOKUP(A36,Costs!A:C,3,FALSE)</f>
        <v>#N/A</v>
      </c>
      <c r="G36">
        <f>Costs!C$24</f>
        <v>0</v>
      </c>
    </row>
    <row r="37" spans="1:8" x14ac:dyDescent="0.25">
      <c r="A37" s="1">
        <v>4094</v>
      </c>
      <c r="B37" s="1" t="s">
        <v>67</v>
      </c>
      <c r="C37" t="s">
        <v>2</v>
      </c>
      <c r="D37" t="s">
        <v>429</v>
      </c>
      <c r="E37" t="s">
        <v>33</v>
      </c>
      <c r="F37" s="4" t="e">
        <f>VLOOKUP(A37,Costs!A:C,3,FALSE)</f>
        <v>#N/A</v>
      </c>
      <c r="G37">
        <f>Costs!C$24</f>
        <v>0</v>
      </c>
    </row>
    <row r="38" spans="1:8" x14ac:dyDescent="0.25">
      <c r="A38" s="1">
        <v>4096</v>
      </c>
      <c r="B38" s="1" t="s">
        <v>68</v>
      </c>
      <c r="C38" t="s">
        <v>1</v>
      </c>
      <c r="D38" t="s">
        <v>429</v>
      </c>
      <c r="E38" t="s">
        <v>33</v>
      </c>
      <c r="F38" s="4" t="e">
        <f>VLOOKUP(A38,Costs!A:C,3,FALSE)</f>
        <v>#N/A</v>
      </c>
      <c r="G38">
        <f>Costs!C$24</f>
        <v>0</v>
      </c>
    </row>
    <row r="39" spans="1:8" x14ac:dyDescent="0.25">
      <c r="A39" s="1">
        <v>4097</v>
      </c>
      <c r="B39" s="1" t="s">
        <v>69</v>
      </c>
      <c r="C39" t="s">
        <v>1</v>
      </c>
      <c r="D39" t="s">
        <v>429</v>
      </c>
      <c r="E39" t="s">
        <v>33</v>
      </c>
      <c r="F39" s="4" t="e">
        <f>VLOOKUP(A39,Costs!A:C,3,FALSE)</f>
        <v>#N/A</v>
      </c>
      <c r="G39">
        <f>Costs!C$24</f>
        <v>0</v>
      </c>
    </row>
    <row r="40" spans="1:8" x14ac:dyDescent="0.25">
      <c r="A40" s="1">
        <v>4098</v>
      </c>
      <c r="B40" s="1" t="s">
        <v>70</v>
      </c>
      <c r="C40" t="s">
        <v>2</v>
      </c>
      <c r="D40" t="s">
        <v>429</v>
      </c>
      <c r="E40" t="s">
        <v>33</v>
      </c>
      <c r="F40" s="4" t="e">
        <f>VLOOKUP(A40,Costs!A:C,3,FALSE)</f>
        <v>#N/A</v>
      </c>
      <c r="G40">
        <f>Costs!C$24</f>
        <v>0</v>
      </c>
    </row>
    <row r="41" spans="1:8" x14ac:dyDescent="0.25">
      <c r="A41" s="1">
        <v>4099</v>
      </c>
      <c r="B41" s="1" t="s">
        <v>71</v>
      </c>
      <c r="C41" t="s">
        <v>1</v>
      </c>
      <c r="D41" t="s">
        <v>429</v>
      </c>
      <c r="E41" t="s">
        <v>33</v>
      </c>
      <c r="F41" s="4" t="e">
        <f>VLOOKUP(A41,Costs!A:C,3,FALSE)</f>
        <v>#N/A</v>
      </c>
      <c r="G41">
        <f>Costs!C$24</f>
        <v>0</v>
      </c>
    </row>
    <row r="42" spans="1:8" x14ac:dyDescent="0.25">
      <c r="A42" s="1">
        <v>43</v>
      </c>
      <c r="B42" s="1" t="s">
        <v>72</v>
      </c>
      <c r="C42" t="s">
        <v>2</v>
      </c>
      <c r="D42" t="s">
        <v>429</v>
      </c>
      <c r="E42" t="s">
        <v>33</v>
      </c>
      <c r="F42" s="4" t="e">
        <f>VLOOKUP(A42,Costs!A:C,3,FALSE)</f>
        <v>#N/A</v>
      </c>
      <c r="G42">
        <f>Costs!C$24</f>
        <v>0</v>
      </c>
    </row>
    <row r="43" spans="1:8" x14ac:dyDescent="0.25">
      <c r="A43" s="1">
        <v>431</v>
      </c>
      <c r="B43" s="1" t="s">
        <v>73</v>
      </c>
      <c r="C43" t="s">
        <v>2</v>
      </c>
      <c r="D43" t="s">
        <v>429</v>
      </c>
      <c r="E43" t="s">
        <v>33</v>
      </c>
      <c r="F43" s="4" t="e">
        <f>VLOOKUP(A43,Costs!A:C,3,FALSE)</f>
        <v>#N/A</v>
      </c>
      <c r="G43">
        <f>Costs!C$24</f>
        <v>0</v>
      </c>
    </row>
    <row r="44" spans="1:8" x14ac:dyDescent="0.25">
      <c r="A44" s="1">
        <v>4311</v>
      </c>
      <c r="B44" s="1" t="s">
        <v>74</v>
      </c>
      <c r="C44" t="s">
        <v>1</v>
      </c>
      <c r="D44" t="s">
        <v>429</v>
      </c>
      <c r="E44" t="s">
        <v>33</v>
      </c>
      <c r="F44" s="4" t="e">
        <f>VLOOKUP(A44,Costs!A:C,3,FALSE)</f>
        <v>#N/A</v>
      </c>
      <c r="G44">
        <f>Costs!C$24</f>
        <v>0</v>
      </c>
    </row>
    <row r="45" spans="1:8" x14ac:dyDescent="0.25">
      <c r="A45" s="1">
        <v>4312</v>
      </c>
      <c r="B45" s="1" t="s">
        <v>75</v>
      </c>
      <c r="C45" t="s">
        <v>7</v>
      </c>
      <c r="D45" t="s">
        <v>429</v>
      </c>
      <c r="E45" t="s">
        <v>33</v>
      </c>
      <c r="F45" s="4" t="e">
        <f>VLOOKUP(A45,Costs!A:C,3,FALSE)</f>
        <v>#N/A</v>
      </c>
      <c r="G45">
        <f>Costs!C$24</f>
        <v>0</v>
      </c>
    </row>
    <row r="46" spans="1:8" x14ac:dyDescent="0.25">
      <c r="A46" s="1">
        <v>4313</v>
      </c>
      <c r="B46" s="1" t="s">
        <v>76</v>
      </c>
      <c r="C46" t="s">
        <v>7</v>
      </c>
      <c r="D46" t="s">
        <v>429</v>
      </c>
      <c r="E46" t="s">
        <v>33</v>
      </c>
      <c r="F46" s="4" t="e">
        <f>VLOOKUP(A46,Costs!A:C,3,FALSE)</f>
        <v>#N/A</v>
      </c>
      <c r="G46">
        <f>Costs!C$24</f>
        <v>0</v>
      </c>
      <c r="H46" s="24"/>
    </row>
    <row r="47" spans="1:8" x14ac:dyDescent="0.25">
      <c r="A47" s="1">
        <v>4314</v>
      </c>
      <c r="B47" s="1" t="s">
        <v>77</v>
      </c>
      <c r="C47" t="s">
        <v>2</v>
      </c>
      <c r="D47" t="s">
        <v>429</v>
      </c>
      <c r="E47" t="s">
        <v>33</v>
      </c>
      <c r="F47" s="4" t="e">
        <f>VLOOKUP(A47,Costs!A:C,3,FALSE)</f>
        <v>#N/A</v>
      </c>
      <c r="G47">
        <f>Costs!C$24</f>
        <v>0</v>
      </c>
    </row>
    <row r="48" spans="1:8" x14ac:dyDescent="0.25">
      <c r="A48" s="1">
        <v>432</v>
      </c>
      <c r="B48" s="1" t="s">
        <v>78</v>
      </c>
      <c r="C48" t="s">
        <v>2</v>
      </c>
      <c r="D48" t="s">
        <v>429</v>
      </c>
      <c r="E48" t="s">
        <v>33</v>
      </c>
      <c r="F48" s="4" t="e">
        <f>VLOOKUP(A48,Costs!A:C,3,FALSE)</f>
        <v>#N/A</v>
      </c>
      <c r="G48">
        <f>Costs!C$24</f>
        <v>0</v>
      </c>
    </row>
    <row r="49" spans="1:8" x14ac:dyDescent="0.25">
      <c r="A49" s="1">
        <v>4321</v>
      </c>
      <c r="B49" s="1" t="s">
        <v>79</v>
      </c>
      <c r="C49" t="s">
        <v>7</v>
      </c>
      <c r="D49" t="s">
        <v>429</v>
      </c>
      <c r="E49" t="s">
        <v>33</v>
      </c>
      <c r="F49" s="4" t="e">
        <f>VLOOKUP(A49,Costs!A:C,3,FALSE)</f>
        <v>#N/A</v>
      </c>
      <c r="G49">
        <f>Costs!C$24</f>
        <v>0</v>
      </c>
    </row>
    <row r="50" spans="1:8" x14ac:dyDescent="0.25">
      <c r="A50" s="1">
        <v>4322</v>
      </c>
      <c r="B50" s="1" t="s">
        <v>80</v>
      </c>
      <c r="C50" t="s">
        <v>7</v>
      </c>
      <c r="D50" t="s">
        <v>429</v>
      </c>
      <c r="E50" t="s">
        <v>33</v>
      </c>
      <c r="F50" s="4" t="e">
        <f>VLOOKUP(A50,Costs!A:C,3,FALSE)</f>
        <v>#N/A</v>
      </c>
      <c r="G50">
        <f>Costs!C$24</f>
        <v>0</v>
      </c>
    </row>
    <row r="51" spans="1:8" x14ac:dyDescent="0.25">
      <c r="A51" s="1">
        <v>4323</v>
      </c>
      <c r="B51" s="1" t="s">
        <v>81</v>
      </c>
      <c r="C51" t="s">
        <v>7</v>
      </c>
      <c r="D51" t="s">
        <v>429</v>
      </c>
      <c r="E51" t="s">
        <v>33</v>
      </c>
      <c r="F51" s="4" t="e">
        <f>VLOOKUP(A51,Costs!A:C,3,FALSE)</f>
        <v>#N/A</v>
      </c>
      <c r="G51">
        <f>Costs!C$24</f>
        <v>0</v>
      </c>
    </row>
    <row r="52" spans="1:8" x14ac:dyDescent="0.25">
      <c r="A52" s="1">
        <v>4324</v>
      </c>
      <c r="B52" s="1" t="s">
        <v>82</v>
      </c>
      <c r="C52" t="s">
        <v>7</v>
      </c>
      <c r="D52" t="s">
        <v>429</v>
      </c>
      <c r="E52" t="s">
        <v>33</v>
      </c>
      <c r="F52" s="4" t="e">
        <f>VLOOKUP(A52,Costs!A:C,3,FALSE)</f>
        <v>#N/A</v>
      </c>
      <c r="G52">
        <f>Costs!C$24</f>
        <v>0</v>
      </c>
    </row>
    <row r="53" spans="1:8" x14ac:dyDescent="0.25">
      <c r="A53" s="1">
        <v>433</v>
      </c>
      <c r="B53" s="1" t="s">
        <v>83</v>
      </c>
      <c r="C53" t="s">
        <v>2</v>
      </c>
      <c r="D53" t="s">
        <v>429</v>
      </c>
      <c r="E53" t="s">
        <v>33</v>
      </c>
      <c r="F53" s="4" t="e">
        <f>VLOOKUP(A53,Costs!A:C,3,FALSE)</f>
        <v>#N/A</v>
      </c>
      <c r="G53">
        <f>Costs!C$24</f>
        <v>0</v>
      </c>
    </row>
    <row r="54" spans="1:8" x14ac:dyDescent="0.25">
      <c r="A54" s="1">
        <v>4331</v>
      </c>
      <c r="B54" s="1" t="s">
        <v>84</v>
      </c>
      <c r="C54" t="s">
        <v>7</v>
      </c>
      <c r="D54" t="s">
        <v>429</v>
      </c>
      <c r="E54" t="s">
        <v>33</v>
      </c>
      <c r="F54" s="4" t="e">
        <f>VLOOKUP(A54,Costs!A:C,3,FALSE)</f>
        <v>#N/A</v>
      </c>
      <c r="G54">
        <f>Costs!C$24</f>
        <v>0</v>
      </c>
    </row>
    <row r="55" spans="1:8" x14ac:dyDescent="0.25">
      <c r="A55" s="1">
        <v>4332</v>
      </c>
      <c r="B55" s="1" t="s">
        <v>85</v>
      </c>
      <c r="C55" t="s">
        <v>7</v>
      </c>
      <c r="D55" t="s">
        <v>429</v>
      </c>
      <c r="E55" t="s">
        <v>33</v>
      </c>
      <c r="F55" s="4" t="e">
        <f>VLOOKUP(A55,Costs!A:C,3,FALSE)</f>
        <v>#N/A</v>
      </c>
      <c r="G55">
        <f>Costs!C$24</f>
        <v>0</v>
      </c>
    </row>
    <row r="56" spans="1:8" x14ac:dyDescent="0.25">
      <c r="A56" s="1">
        <v>434</v>
      </c>
      <c r="B56" s="1" t="s">
        <v>86</v>
      </c>
      <c r="C56" t="s">
        <v>2</v>
      </c>
      <c r="D56" t="s">
        <v>429</v>
      </c>
      <c r="E56" t="s">
        <v>33</v>
      </c>
      <c r="F56" s="4" t="e">
        <f>VLOOKUP(A56,Costs!A:C,3,FALSE)</f>
        <v>#N/A</v>
      </c>
      <c r="G56">
        <f>Costs!C$24</f>
        <v>0</v>
      </c>
    </row>
    <row r="57" spans="1:8" x14ac:dyDescent="0.25">
      <c r="A57" s="1">
        <v>4341</v>
      </c>
      <c r="B57" s="1" t="s">
        <v>87</v>
      </c>
      <c r="C57" t="s">
        <v>7</v>
      </c>
      <c r="D57" t="s">
        <v>429</v>
      </c>
      <c r="E57" t="s">
        <v>33</v>
      </c>
      <c r="F57" s="4" t="e">
        <f>VLOOKUP(A57,Costs!A:C,3,FALSE)</f>
        <v>#N/A</v>
      </c>
      <c r="G57">
        <f>Costs!C$24</f>
        <v>0</v>
      </c>
    </row>
    <row r="58" spans="1:8" x14ac:dyDescent="0.25">
      <c r="A58" s="1">
        <v>436</v>
      </c>
      <c r="B58" s="1" t="s">
        <v>88</v>
      </c>
      <c r="C58" t="s">
        <v>2</v>
      </c>
      <c r="D58" t="s">
        <v>429</v>
      </c>
      <c r="E58" t="s">
        <v>33</v>
      </c>
      <c r="F58" s="4" t="e">
        <f>VLOOKUP(A58,Costs!A:C,3,FALSE)</f>
        <v>#N/A</v>
      </c>
      <c r="G58">
        <f>Costs!C$24</f>
        <v>0</v>
      </c>
    </row>
    <row r="59" spans="1:8" x14ac:dyDescent="0.25">
      <c r="A59" s="1">
        <v>4360</v>
      </c>
      <c r="B59" s="1" t="s">
        <v>88</v>
      </c>
      <c r="C59" t="s">
        <v>7</v>
      </c>
      <c r="D59" t="s">
        <v>429</v>
      </c>
      <c r="E59" t="s">
        <v>33</v>
      </c>
      <c r="F59" s="4" t="e">
        <f>VLOOKUP(A59,Costs!A:C,3,FALSE)</f>
        <v>#N/A</v>
      </c>
      <c r="G59">
        <f>Costs!C$24</f>
        <v>0</v>
      </c>
    </row>
    <row r="60" spans="1:8" x14ac:dyDescent="0.25">
      <c r="A60" s="34">
        <v>438</v>
      </c>
      <c r="B60" s="34"/>
      <c r="C60" s="35" t="s">
        <v>2</v>
      </c>
      <c r="D60" s="35" t="s">
        <v>430</v>
      </c>
      <c r="E60" s="35" t="s">
        <v>33</v>
      </c>
      <c r="F60" s="36" t="e">
        <f>VLOOKUP(A60,Costs!A:C,3,FALSE)</f>
        <v>#N/A</v>
      </c>
      <c r="G60" s="35">
        <f>Costs!C$24</f>
        <v>0</v>
      </c>
      <c r="H60" s="37"/>
    </row>
    <row r="61" spans="1:8" x14ac:dyDescent="0.25">
      <c r="A61" s="34">
        <v>4381</v>
      </c>
      <c r="B61" s="34" t="s">
        <v>89</v>
      </c>
      <c r="C61" s="35" t="s">
        <v>1</v>
      </c>
      <c r="D61" s="35" t="s">
        <v>430</v>
      </c>
      <c r="E61" s="35" t="s">
        <v>33</v>
      </c>
      <c r="F61" s="36" t="e">
        <f>VLOOKUP(A61,Costs!A:C,3,FALSE)</f>
        <v>#N/A</v>
      </c>
      <c r="G61" s="35">
        <f>Costs!C$24</f>
        <v>0</v>
      </c>
      <c r="H61" s="37"/>
    </row>
    <row r="62" spans="1:8" x14ac:dyDescent="0.25">
      <c r="A62" s="34">
        <v>439</v>
      </c>
      <c r="B62" s="34"/>
      <c r="C62" s="35" t="s">
        <v>2</v>
      </c>
      <c r="D62" s="35" t="s">
        <v>430</v>
      </c>
      <c r="E62" s="35" t="s">
        <v>33</v>
      </c>
      <c r="F62" s="36" t="e">
        <f>VLOOKUP(A62,Costs!A:C,3,FALSE)</f>
        <v>#N/A</v>
      </c>
      <c r="G62" s="35">
        <f>Costs!C$24</f>
        <v>0</v>
      </c>
      <c r="H62" s="37"/>
    </row>
    <row r="63" spans="1:8" x14ac:dyDescent="0.25">
      <c r="A63" s="34">
        <v>4394</v>
      </c>
      <c r="B63" s="34" t="s">
        <v>90</v>
      </c>
      <c r="C63" s="35" t="s">
        <v>7</v>
      </c>
      <c r="D63" s="35" t="s">
        <v>430</v>
      </c>
      <c r="E63" s="35" t="s">
        <v>33</v>
      </c>
      <c r="F63" s="36" t="e">
        <f>VLOOKUP(A63,Costs!A:C,3,FALSE)</f>
        <v>#N/A</v>
      </c>
      <c r="G63" s="35">
        <f>Costs!C$24</f>
        <v>0</v>
      </c>
      <c r="H63" s="37"/>
    </row>
    <row r="64" spans="1:8" x14ac:dyDescent="0.25">
      <c r="A64" s="34">
        <v>4395</v>
      </c>
      <c r="B64" s="34" t="s">
        <v>91</v>
      </c>
      <c r="C64" s="35" t="s">
        <v>7</v>
      </c>
      <c r="D64" s="35" t="s">
        <v>430</v>
      </c>
      <c r="E64" s="35" t="s">
        <v>33</v>
      </c>
      <c r="F64" s="36" t="e">
        <f>VLOOKUP(A64,Costs!A:C,3,FALSE)</f>
        <v>#N/A</v>
      </c>
      <c r="G64" s="35">
        <f>Costs!C$24</f>
        <v>0</v>
      </c>
      <c r="H64" s="37"/>
    </row>
    <row r="65" spans="1:8" x14ac:dyDescent="0.25">
      <c r="A65" s="29">
        <v>4396</v>
      </c>
      <c r="B65" s="29" t="s">
        <v>92</v>
      </c>
      <c r="C65" s="18" t="s">
        <v>7</v>
      </c>
      <c r="D65" s="18" t="s">
        <v>430</v>
      </c>
      <c r="E65" s="18" t="s">
        <v>33</v>
      </c>
      <c r="F65" s="31" t="e">
        <f>VLOOKUP(A65,Costs!A:C,3,FALSE)</f>
        <v>#N/A</v>
      </c>
      <c r="G65" s="18">
        <f>Costs!C$24</f>
        <v>0</v>
      </c>
      <c r="H65" s="32" t="s">
        <v>424</v>
      </c>
    </row>
    <row r="66" spans="1:8" x14ac:dyDescent="0.25">
      <c r="A66" s="1">
        <v>45</v>
      </c>
      <c r="B66" s="1" t="s">
        <v>93</v>
      </c>
      <c r="C66" t="s">
        <v>2</v>
      </c>
      <c r="D66" t="s">
        <v>429</v>
      </c>
      <c r="E66" t="s">
        <v>33</v>
      </c>
      <c r="F66" s="4" t="e">
        <f>VLOOKUP(A66,Costs!A:C,3,FALSE)</f>
        <v>#N/A</v>
      </c>
      <c r="G66">
        <f>Costs!C$24</f>
        <v>0</v>
      </c>
    </row>
    <row r="67" spans="1:8" x14ac:dyDescent="0.25">
      <c r="A67" s="1">
        <v>451</v>
      </c>
      <c r="B67" s="1" t="s">
        <v>94</v>
      </c>
      <c r="C67" t="s">
        <v>7</v>
      </c>
      <c r="D67" t="s">
        <v>429</v>
      </c>
      <c r="E67" t="s">
        <v>33</v>
      </c>
      <c r="F67" s="4" t="e">
        <f>VLOOKUP(A67,Costs!A:C,3,FALSE)</f>
        <v>#N/A</v>
      </c>
      <c r="G67">
        <f>Costs!C$24</f>
        <v>0</v>
      </c>
    </row>
    <row r="68" spans="1:8" x14ac:dyDescent="0.25">
      <c r="A68" s="1">
        <v>4511</v>
      </c>
      <c r="B68" s="1" t="s">
        <v>95</v>
      </c>
      <c r="C68" t="s">
        <v>7</v>
      </c>
      <c r="D68" t="s">
        <v>429</v>
      </c>
      <c r="E68" t="s">
        <v>33</v>
      </c>
      <c r="F68" s="4" t="e">
        <f>VLOOKUP(A68,Costs!A:C,3,FALSE)</f>
        <v>#N/A</v>
      </c>
      <c r="G68">
        <f>Costs!C$24</f>
        <v>0</v>
      </c>
    </row>
    <row r="69" spans="1:8" x14ac:dyDescent="0.25">
      <c r="A69" s="1">
        <v>4513</v>
      </c>
      <c r="B69" s="1" t="s">
        <v>96</v>
      </c>
      <c r="C69" t="s">
        <v>7</v>
      </c>
      <c r="D69" t="s">
        <v>429</v>
      </c>
      <c r="E69" t="s">
        <v>33</v>
      </c>
      <c r="F69" s="4" t="e">
        <f>VLOOKUP(A69,Costs!A:C,3,FALSE)</f>
        <v>#N/A</v>
      </c>
      <c r="G69">
        <f>Costs!C$24</f>
        <v>0</v>
      </c>
    </row>
    <row r="70" spans="1:8" x14ac:dyDescent="0.25">
      <c r="A70" s="1">
        <v>453</v>
      </c>
      <c r="C70" t="s">
        <v>7</v>
      </c>
      <c r="D70" t="s">
        <v>429</v>
      </c>
      <c r="E70" t="s">
        <v>33</v>
      </c>
      <c r="F70" s="4" t="e">
        <f>VLOOKUP(A70,Costs!A:C,3,FALSE)</f>
        <v>#N/A</v>
      </c>
      <c r="G70">
        <f>Costs!C$24</f>
        <v>0</v>
      </c>
    </row>
    <row r="71" spans="1:8" x14ac:dyDescent="0.25">
      <c r="A71" s="1">
        <v>4531</v>
      </c>
      <c r="B71" s="1" t="s">
        <v>97</v>
      </c>
      <c r="C71" t="s">
        <v>7</v>
      </c>
      <c r="D71" t="s">
        <v>429</v>
      </c>
      <c r="E71" t="s">
        <v>33</v>
      </c>
      <c r="F71" s="4" t="e">
        <f>VLOOKUP(A71,Costs!A:C,3,FALSE)</f>
        <v>#N/A</v>
      </c>
      <c r="G71">
        <f>Costs!C$24</f>
        <v>0</v>
      </c>
    </row>
    <row r="72" spans="1:8" x14ac:dyDescent="0.25">
      <c r="A72" s="1">
        <v>454</v>
      </c>
      <c r="B72" s="1" t="s">
        <v>98</v>
      </c>
      <c r="C72" t="s">
        <v>7</v>
      </c>
      <c r="D72" t="s">
        <v>429</v>
      </c>
      <c r="E72" t="s">
        <v>33</v>
      </c>
      <c r="F72" s="4" t="e">
        <f>VLOOKUP(A72,Costs!A:C,3,FALSE)</f>
        <v>#N/A</v>
      </c>
      <c r="G72">
        <f>Costs!C$24</f>
        <v>0</v>
      </c>
    </row>
    <row r="73" spans="1:8" x14ac:dyDescent="0.25">
      <c r="A73" s="1">
        <v>4541</v>
      </c>
      <c r="B73" s="1" t="s">
        <v>99</v>
      </c>
      <c r="C73" t="s">
        <v>7</v>
      </c>
      <c r="D73" t="s">
        <v>429</v>
      </c>
      <c r="E73" t="s">
        <v>33</v>
      </c>
      <c r="F73" s="4" t="e">
        <f>VLOOKUP(A73,Costs!A:C,3,FALSE)</f>
        <v>#N/A</v>
      </c>
      <c r="G73">
        <f>Costs!C$24</f>
        <v>0</v>
      </c>
    </row>
    <row r="74" spans="1:8" x14ac:dyDescent="0.25">
      <c r="A74" s="1">
        <v>455</v>
      </c>
      <c r="B74" s="1" t="s">
        <v>100</v>
      </c>
      <c r="C74" t="s">
        <v>2</v>
      </c>
      <c r="D74" t="s">
        <v>429</v>
      </c>
      <c r="E74" t="s">
        <v>33</v>
      </c>
      <c r="F74" s="4" t="e">
        <f>VLOOKUP(A74,Costs!A:C,3,FALSE)</f>
        <v>#N/A</v>
      </c>
      <c r="G74">
        <f>Costs!C$24</f>
        <v>0</v>
      </c>
    </row>
    <row r="75" spans="1:8" x14ac:dyDescent="0.25">
      <c r="A75" s="1">
        <v>4551</v>
      </c>
      <c r="B75" s="1" t="s">
        <v>101</v>
      </c>
      <c r="C75" t="s">
        <v>1</v>
      </c>
      <c r="D75" t="s">
        <v>429</v>
      </c>
      <c r="E75" t="s">
        <v>33</v>
      </c>
      <c r="F75" s="4" t="e">
        <f>VLOOKUP(A75,Costs!A:C,3,FALSE)</f>
        <v>#N/A</v>
      </c>
      <c r="G75">
        <f>Costs!C$24</f>
        <v>0</v>
      </c>
    </row>
    <row r="76" spans="1:8" x14ac:dyDescent="0.25">
      <c r="A76" s="1">
        <v>46</v>
      </c>
      <c r="B76" s="1" t="s">
        <v>102</v>
      </c>
      <c r="C76" t="s">
        <v>2</v>
      </c>
      <c r="D76" t="s">
        <v>429</v>
      </c>
      <c r="E76" t="s">
        <v>33</v>
      </c>
      <c r="F76" s="4" t="e">
        <f>VLOOKUP(A76,Costs!A:C,3,FALSE)</f>
        <v>#N/A</v>
      </c>
      <c r="G76">
        <f>Costs!C$24</f>
        <v>0</v>
      </c>
    </row>
    <row r="77" spans="1:8" x14ac:dyDescent="0.25">
      <c r="A77" s="1">
        <v>461</v>
      </c>
      <c r="B77" s="1" t="s">
        <v>103</v>
      </c>
      <c r="C77" t="s">
        <v>2</v>
      </c>
      <c r="D77" t="s">
        <v>429</v>
      </c>
      <c r="E77" t="s">
        <v>33</v>
      </c>
      <c r="F77" s="4" t="e">
        <f>VLOOKUP(A77,Costs!A:C,3,FALSE)</f>
        <v>#N/A</v>
      </c>
      <c r="G77">
        <f>Costs!C$24</f>
        <v>0</v>
      </c>
    </row>
    <row r="78" spans="1:8" x14ac:dyDescent="0.25">
      <c r="A78" s="1">
        <v>4611</v>
      </c>
      <c r="B78" s="1" t="s">
        <v>104</v>
      </c>
      <c r="C78" t="s">
        <v>4</v>
      </c>
      <c r="D78" t="s">
        <v>429</v>
      </c>
      <c r="E78" t="s">
        <v>33</v>
      </c>
      <c r="F78" s="4" t="e">
        <f>VLOOKUP(A78,Costs!A:C,3,FALSE)</f>
        <v>#N/A</v>
      </c>
      <c r="G78">
        <f>Costs!C$24</f>
        <v>0</v>
      </c>
    </row>
    <row r="79" spans="1:8" x14ac:dyDescent="0.25">
      <c r="A79" s="1">
        <v>4612</v>
      </c>
      <c r="B79" s="1" t="s">
        <v>105</v>
      </c>
      <c r="C79" t="s">
        <v>7</v>
      </c>
      <c r="D79" t="s">
        <v>429</v>
      </c>
      <c r="E79" t="s">
        <v>33</v>
      </c>
      <c r="F79" s="4" t="e">
        <f>VLOOKUP(A79,Costs!A:C,3,FALSE)</f>
        <v>#N/A</v>
      </c>
      <c r="G79">
        <f>Costs!C$24</f>
        <v>0</v>
      </c>
    </row>
    <row r="80" spans="1:8" x14ac:dyDescent="0.25">
      <c r="A80" s="1">
        <v>4613</v>
      </c>
      <c r="B80" s="1" t="s">
        <v>106</v>
      </c>
      <c r="C80" t="s">
        <v>1</v>
      </c>
      <c r="D80" t="s">
        <v>429</v>
      </c>
      <c r="E80" t="s">
        <v>33</v>
      </c>
      <c r="F80" s="4" t="e">
        <f>VLOOKUP(A80,Costs!A:C,3,FALSE)</f>
        <v>#N/A</v>
      </c>
      <c r="G80">
        <f>Costs!C$24</f>
        <v>0</v>
      </c>
    </row>
    <row r="81" spans="1:8" x14ac:dyDescent="0.25">
      <c r="A81" s="1">
        <v>4614</v>
      </c>
      <c r="B81" s="1" t="s">
        <v>107</v>
      </c>
      <c r="C81" t="s">
        <v>7</v>
      </c>
      <c r="D81" t="s">
        <v>429</v>
      </c>
      <c r="E81" t="s">
        <v>33</v>
      </c>
      <c r="F81" s="4" t="e">
        <f>VLOOKUP(A81,Costs!A:C,3,FALSE)</f>
        <v>#N/A</v>
      </c>
      <c r="G81">
        <f>Costs!C$24</f>
        <v>0</v>
      </c>
    </row>
    <row r="82" spans="1:8" x14ac:dyDescent="0.25">
      <c r="A82" s="1">
        <v>4615</v>
      </c>
      <c r="B82" s="1" t="s">
        <v>108</v>
      </c>
      <c r="C82" t="s">
        <v>2</v>
      </c>
      <c r="D82" t="s">
        <v>429</v>
      </c>
      <c r="E82" t="s">
        <v>33</v>
      </c>
      <c r="F82" s="4" t="e">
        <f>VLOOKUP(A82,Costs!A:C,3,FALSE)</f>
        <v>#N/A</v>
      </c>
      <c r="G82">
        <f>Costs!C$24</f>
        <v>0</v>
      </c>
    </row>
    <row r="83" spans="1:8" x14ac:dyDescent="0.25">
      <c r="A83" s="1">
        <v>4616</v>
      </c>
      <c r="B83" s="1" t="s">
        <v>109</v>
      </c>
      <c r="C83" t="s">
        <v>2</v>
      </c>
      <c r="D83" t="s">
        <v>429</v>
      </c>
      <c r="E83" t="s">
        <v>33</v>
      </c>
      <c r="F83" s="4" t="e">
        <f>VLOOKUP(A83,Costs!A:C,3,FALSE)</f>
        <v>#N/A</v>
      </c>
      <c r="G83">
        <f>Costs!C$24</f>
        <v>0</v>
      </c>
    </row>
    <row r="84" spans="1:8" x14ac:dyDescent="0.25">
      <c r="A84" s="1">
        <v>463</v>
      </c>
      <c r="B84" s="1" t="s">
        <v>110</v>
      </c>
      <c r="C84" t="s">
        <v>7</v>
      </c>
      <c r="D84" t="s">
        <v>429</v>
      </c>
      <c r="E84" t="s">
        <v>33</v>
      </c>
      <c r="F84" s="4" t="e">
        <f>VLOOKUP(A84,Costs!A:C,3,FALSE)</f>
        <v>#N/A</v>
      </c>
      <c r="G84">
        <f>Costs!C$24</f>
        <v>0</v>
      </c>
    </row>
    <row r="85" spans="1:8" x14ac:dyDescent="0.25">
      <c r="A85" s="1">
        <v>4632</v>
      </c>
      <c r="B85" s="1" t="s">
        <v>613</v>
      </c>
      <c r="C85" t="s">
        <v>7</v>
      </c>
      <c r="D85" t="s">
        <v>429</v>
      </c>
      <c r="E85" t="s">
        <v>33</v>
      </c>
      <c r="F85" s="4" t="e">
        <f>VLOOKUP(A85,Costs!A:C,3,FALSE)</f>
        <v>#N/A</v>
      </c>
      <c r="G85">
        <f>Costs!C$24</f>
        <v>0</v>
      </c>
    </row>
    <row r="86" spans="1:8" x14ac:dyDescent="0.25">
      <c r="A86" s="1">
        <v>4633</v>
      </c>
      <c r="B86" s="1" t="s">
        <v>111</v>
      </c>
      <c r="C86" t="s">
        <v>7</v>
      </c>
      <c r="D86" t="s">
        <v>429</v>
      </c>
      <c r="E86" t="s">
        <v>33</v>
      </c>
      <c r="F86" s="4" t="e">
        <f>VLOOKUP(A86,Costs!A:C,3,FALSE)</f>
        <v>#N/A</v>
      </c>
      <c r="G86">
        <f>Costs!C$24</f>
        <v>0</v>
      </c>
    </row>
    <row r="87" spans="1:8" x14ac:dyDescent="0.25">
      <c r="A87" s="1">
        <v>4634</v>
      </c>
      <c r="B87" s="1" t="s">
        <v>112</v>
      </c>
      <c r="C87" t="s">
        <v>7</v>
      </c>
      <c r="D87" t="s">
        <v>429</v>
      </c>
      <c r="E87" t="s">
        <v>33</v>
      </c>
      <c r="F87" s="4" t="e">
        <f>VLOOKUP(A87,Costs!A:C,3,FALSE)</f>
        <v>#N/A</v>
      </c>
      <c r="G87">
        <f>Costs!C$24</f>
        <v>0</v>
      </c>
    </row>
    <row r="88" spans="1:8" x14ac:dyDescent="0.25">
      <c r="A88" s="29">
        <v>465</v>
      </c>
      <c r="B88" s="29" t="s">
        <v>113</v>
      </c>
      <c r="C88" s="18" t="s">
        <v>2</v>
      </c>
      <c r="D88" s="18" t="s">
        <v>429</v>
      </c>
      <c r="E88" s="18" t="s">
        <v>33</v>
      </c>
      <c r="F88" s="31" t="e">
        <f>VLOOKUP(A88,Costs!A:C,3,FALSE)</f>
        <v>#N/A</v>
      </c>
      <c r="G88" s="18">
        <f>Costs!C$24</f>
        <v>0</v>
      </c>
      <c r="H88" s="32" t="s">
        <v>425</v>
      </c>
    </row>
    <row r="89" spans="1:8" x14ac:dyDescent="0.25">
      <c r="A89" s="29">
        <v>4651</v>
      </c>
      <c r="B89" s="29" t="s">
        <v>114</v>
      </c>
      <c r="C89" s="18" t="s">
        <v>1</v>
      </c>
      <c r="D89" s="18" t="s">
        <v>430</v>
      </c>
      <c r="E89" s="18" t="s">
        <v>33</v>
      </c>
      <c r="F89" s="31" t="e">
        <f>VLOOKUP(A89,Costs!A:C,3,FALSE)</f>
        <v>#N/A</v>
      </c>
      <c r="G89" s="18">
        <f>Costs!C$24</f>
        <v>0</v>
      </c>
      <c r="H89" s="32"/>
    </row>
    <row r="90" spans="1:8" x14ac:dyDescent="0.25">
      <c r="A90" s="29">
        <v>4659</v>
      </c>
      <c r="B90" s="29" t="s">
        <v>115</v>
      </c>
      <c r="C90" s="18" t="s">
        <v>1</v>
      </c>
      <c r="D90" s="18" t="s">
        <v>430</v>
      </c>
      <c r="E90" s="18" t="s">
        <v>33</v>
      </c>
      <c r="F90" s="31" t="e">
        <f>VLOOKUP(A90,Costs!A:C,3,FALSE)</f>
        <v>#N/A</v>
      </c>
      <c r="G90" s="18">
        <f>Costs!C$24</f>
        <v>0</v>
      </c>
      <c r="H90" s="32"/>
    </row>
    <row r="91" spans="1:8" x14ac:dyDescent="0.25">
      <c r="A91" s="1">
        <v>466</v>
      </c>
      <c r="B91" s="1" t="s">
        <v>116</v>
      </c>
      <c r="C91" t="s">
        <v>7</v>
      </c>
      <c r="D91" t="s">
        <v>429</v>
      </c>
      <c r="E91" t="s">
        <v>33</v>
      </c>
      <c r="F91" s="4" t="e">
        <f>VLOOKUP(A91,Costs!A:C,3,FALSE)</f>
        <v>#N/A</v>
      </c>
      <c r="G91">
        <f>Costs!C$24</f>
        <v>0</v>
      </c>
    </row>
    <row r="92" spans="1:8" x14ac:dyDescent="0.25">
      <c r="A92" s="1">
        <v>4661</v>
      </c>
      <c r="B92" s="1" t="s">
        <v>117</v>
      </c>
      <c r="C92" t="s">
        <v>7</v>
      </c>
      <c r="D92" t="s">
        <v>429</v>
      </c>
      <c r="E92" t="s">
        <v>33</v>
      </c>
      <c r="F92" s="4" t="e">
        <f>VLOOKUP(A92,Costs!A:C,3,FALSE)</f>
        <v>#N/A</v>
      </c>
      <c r="G92">
        <f>Costs!C$24</f>
        <v>0</v>
      </c>
    </row>
    <row r="93" spans="1:8" x14ac:dyDescent="0.25">
      <c r="A93" s="1">
        <v>4669</v>
      </c>
      <c r="B93" s="1" t="s">
        <v>118</v>
      </c>
      <c r="C93" t="s">
        <v>7</v>
      </c>
      <c r="D93" t="s">
        <v>429</v>
      </c>
      <c r="E93" t="s">
        <v>33</v>
      </c>
      <c r="F93" s="4" t="e">
        <f>VLOOKUP(A93,Costs!A:C,3,FALSE)</f>
        <v>#N/A</v>
      </c>
      <c r="G93">
        <f>Costs!C$24</f>
        <v>0</v>
      </c>
    </row>
    <row r="94" spans="1:8" x14ac:dyDescent="0.25">
      <c r="A94" s="34">
        <v>47</v>
      </c>
      <c r="B94" s="34" t="s">
        <v>119</v>
      </c>
      <c r="C94" s="35" t="s">
        <v>2</v>
      </c>
      <c r="D94" s="35" t="s">
        <v>430</v>
      </c>
      <c r="E94" s="35" t="s">
        <v>33</v>
      </c>
      <c r="F94" s="36" t="e">
        <f>VLOOKUP(A94,Costs!A:C,3,FALSE)</f>
        <v>#N/A</v>
      </c>
      <c r="G94" s="35">
        <f>Costs!C$24</f>
        <v>0</v>
      </c>
      <c r="H94" s="37"/>
    </row>
    <row r="95" spans="1:8" x14ac:dyDescent="0.25">
      <c r="A95" s="34">
        <v>471</v>
      </c>
      <c r="B95" s="34" t="s">
        <v>120</v>
      </c>
      <c r="C95" s="35" t="s">
        <v>2</v>
      </c>
      <c r="D95" s="35" t="s">
        <v>430</v>
      </c>
      <c r="E95" s="35" t="s">
        <v>33</v>
      </c>
      <c r="F95" s="36" t="e">
        <f>VLOOKUP(A95,Costs!A:C,3,FALSE)</f>
        <v>#N/A</v>
      </c>
      <c r="G95" s="35">
        <f>Costs!C$24</f>
        <v>0</v>
      </c>
      <c r="H95" s="37"/>
    </row>
    <row r="96" spans="1:8" x14ac:dyDescent="0.25">
      <c r="A96" s="34">
        <v>4711</v>
      </c>
      <c r="B96" s="34" t="s">
        <v>90</v>
      </c>
      <c r="C96" s="35" t="s">
        <v>1</v>
      </c>
      <c r="D96" s="35" t="s">
        <v>430</v>
      </c>
      <c r="E96" s="35" t="s">
        <v>33</v>
      </c>
      <c r="F96" s="36" t="e">
        <f>VLOOKUP(A96,Costs!A:C,3,FALSE)</f>
        <v>#N/A</v>
      </c>
      <c r="G96" s="35">
        <f>Costs!C$24</f>
        <v>0</v>
      </c>
      <c r="H96" s="37"/>
    </row>
    <row r="97" spans="1:9" x14ac:dyDescent="0.25">
      <c r="A97" s="34">
        <v>4712</v>
      </c>
      <c r="B97" s="34" t="s">
        <v>121</v>
      </c>
      <c r="C97" s="35" t="s">
        <v>1</v>
      </c>
      <c r="D97" s="35" t="s">
        <v>430</v>
      </c>
      <c r="E97" s="35" t="s">
        <v>33</v>
      </c>
      <c r="F97" s="36" t="e">
        <f>VLOOKUP(A97,Costs!A:C,3,FALSE)</f>
        <v>#N/A</v>
      </c>
      <c r="G97" s="35">
        <f>Costs!C$24</f>
        <v>0</v>
      </c>
      <c r="H97" s="37"/>
    </row>
    <row r="98" spans="1:9" x14ac:dyDescent="0.25">
      <c r="A98" s="34">
        <v>4713</v>
      </c>
      <c r="B98" s="34" t="s">
        <v>122</v>
      </c>
      <c r="C98" s="35" t="s">
        <v>2</v>
      </c>
      <c r="D98" s="35" t="s">
        <v>430</v>
      </c>
      <c r="E98" s="35" t="s">
        <v>33</v>
      </c>
      <c r="F98" s="36" t="e">
        <f>VLOOKUP(A98,Costs!A:C,3,FALSE)</f>
        <v>#N/A</v>
      </c>
      <c r="G98" s="35">
        <f>Costs!C$24</f>
        <v>0</v>
      </c>
      <c r="H98" s="37"/>
    </row>
    <row r="99" spans="1:9" x14ac:dyDescent="0.25">
      <c r="A99" s="34">
        <v>4714</v>
      </c>
      <c r="B99" s="34" t="s">
        <v>123</v>
      </c>
      <c r="C99" s="35" t="s">
        <v>2</v>
      </c>
      <c r="D99" s="35" t="s">
        <v>430</v>
      </c>
      <c r="E99" s="35" t="s">
        <v>33</v>
      </c>
      <c r="F99" s="36" t="e">
        <f>VLOOKUP(A99,Costs!A:C,3,FALSE)</f>
        <v>#N/A</v>
      </c>
      <c r="G99" s="35">
        <f>Costs!C$24</f>
        <v>0</v>
      </c>
      <c r="H99" s="37"/>
    </row>
    <row r="100" spans="1:9" s="2" customFormat="1" ht="15.75" thickBot="1" x14ac:dyDescent="0.3">
      <c r="A100" s="38">
        <v>4715</v>
      </c>
      <c r="B100" s="38" t="s">
        <v>124</v>
      </c>
      <c r="C100" s="39" t="s">
        <v>2</v>
      </c>
      <c r="D100" s="39" t="s">
        <v>430</v>
      </c>
      <c r="E100" s="39" t="s">
        <v>33</v>
      </c>
      <c r="F100" s="40" t="e">
        <f>VLOOKUP(A100,Costs!A:C,3,FALSE)</f>
        <v>#N/A</v>
      </c>
      <c r="G100" s="39">
        <f>Costs!C$24</f>
        <v>0</v>
      </c>
      <c r="H100" s="41"/>
      <c r="I100"/>
    </row>
    <row r="101" spans="1:9" x14ac:dyDescent="0.25">
      <c r="A101" s="1">
        <v>48</v>
      </c>
      <c r="B101" s="1" t="s">
        <v>125</v>
      </c>
      <c r="C101" t="s">
        <v>2</v>
      </c>
      <c r="D101" t="s">
        <v>429</v>
      </c>
      <c r="E101" t="s">
        <v>125</v>
      </c>
      <c r="F101" s="4" t="e">
        <f>VLOOKUP(A101,Costs!A:C,3,FALSE)</f>
        <v>#N/A</v>
      </c>
      <c r="G101">
        <f>Costs!C$24</f>
        <v>0</v>
      </c>
    </row>
    <row r="102" spans="1:9" x14ac:dyDescent="0.25">
      <c r="A102" s="1">
        <v>481</v>
      </c>
      <c r="B102" s="1" t="s">
        <v>126</v>
      </c>
      <c r="C102" t="s">
        <v>2</v>
      </c>
      <c r="D102" t="s">
        <v>429</v>
      </c>
      <c r="E102" t="s">
        <v>125</v>
      </c>
      <c r="F102" s="4" t="e">
        <f>VLOOKUP(A102,Costs!A:C,3,FALSE)</f>
        <v>#N/A</v>
      </c>
      <c r="G102">
        <f>Costs!C$24</f>
        <v>0</v>
      </c>
    </row>
    <row r="103" spans="1:9" x14ac:dyDescent="0.25">
      <c r="A103" s="1">
        <v>4811</v>
      </c>
      <c r="B103" s="1" t="s">
        <v>127</v>
      </c>
      <c r="C103" t="s">
        <v>2</v>
      </c>
      <c r="D103" t="s">
        <v>429</v>
      </c>
      <c r="E103" t="s">
        <v>125</v>
      </c>
      <c r="F103" s="4" t="e">
        <f>VLOOKUP(A103,Costs!A:C,3,FALSE)</f>
        <v>#N/A</v>
      </c>
      <c r="G103">
        <f>Costs!C$24</f>
        <v>0</v>
      </c>
    </row>
    <row r="104" spans="1:9" x14ac:dyDescent="0.25">
      <c r="A104" s="44">
        <v>48119</v>
      </c>
      <c r="B104" s="44" t="s">
        <v>128</v>
      </c>
      <c r="C104" s="19" t="s">
        <v>2</v>
      </c>
      <c r="D104" s="19" t="s">
        <v>430</v>
      </c>
      <c r="E104" s="19" t="s">
        <v>125</v>
      </c>
      <c r="F104" s="45" t="e">
        <f>VLOOKUP(A104,Costs!A:C,3,FALSE)</f>
        <v>#N/A</v>
      </c>
      <c r="G104" s="19">
        <f>Costs!C$24</f>
        <v>0</v>
      </c>
      <c r="H104" s="46"/>
    </row>
    <row r="105" spans="1:9" x14ac:dyDescent="0.25">
      <c r="A105" s="1">
        <v>4812</v>
      </c>
      <c r="B105" s="1" t="s">
        <v>129</v>
      </c>
      <c r="C105" t="s">
        <v>2</v>
      </c>
      <c r="D105" t="s">
        <v>429</v>
      </c>
      <c r="E105" t="s">
        <v>125</v>
      </c>
      <c r="F105" s="4" t="e">
        <f>VLOOKUP(A105,Costs!A:C,3,FALSE)</f>
        <v>#N/A</v>
      </c>
      <c r="G105">
        <f>Costs!C$24</f>
        <v>0</v>
      </c>
    </row>
    <row r="106" spans="1:9" x14ac:dyDescent="0.25">
      <c r="A106" s="1">
        <v>4818</v>
      </c>
      <c r="B106" s="1" t="s">
        <v>130</v>
      </c>
      <c r="C106" t="s">
        <v>4</v>
      </c>
      <c r="D106" t="s">
        <v>429</v>
      </c>
      <c r="E106" t="s">
        <v>125</v>
      </c>
      <c r="F106" s="4" t="e">
        <f>VLOOKUP(A106,Costs!A:C,3,FALSE)</f>
        <v>#N/A</v>
      </c>
      <c r="G106">
        <f>Costs!C$24</f>
        <v>0</v>
      </c>
    </row>
    <row r="107" spans="1:9" x14ac:dyDescent="0.25">
      <c r="A107" s="1">
        <v>4819</v>
      </c>
      <c r="B107" s="1" t="s">
        <v>131</v>
      </c>
      <c r="C107" t="s">
        <v>1</v>
      </c>
      <c r="D107" t="s">
        <v>429</v>
      </c>
      <c r="E107" t="s">
        <v>125</v>
      </c>
      <c r="F107" s="4" t="e">
        <f>VLOOKUP(A107,Costs!A:C,3,FALSE)</f>
        <v>#N/A</v>
      </c>
      <c r="G107">
        <f>Costs!C$24</f>
        <v>0</v>
      </c>
    </row>
    <row r="108" spans="1:9" x14ac:dyDescent="0.25">
      <c r="A108" s="1">
        <v>49</v>
      </c>
      <c r="B108" s="1" t="s">
        <v>132</v>
      </c>
      <c r="C108" t="s">
        <v>2</v>
      </c>
      <c r="D108" t="s">
        <v>429</v>
      </c>
      <c r="E108" t="s">
        <v>125</v>
      </c>
      <c r="F108" s="4" t="e">
        <f>VLOOKUP(A108,Costs!A:C,3,FALSE)</f>
        <v>#N/A</v>
      </c>
      <c r="G108">
        <f>Costs!C$24</f>
        <v>0</v>
      </c>
    </row>
    <row r="109" spans="1:9" x14ac:dyDescent="0.25">
      <c r="A109" s="1">
        <v>491</v>
      </c>
      <c r="B109" s="1" t="s">
        <v>133</v>
      </c>
      <c r="C109" t="s">
        <v>2</v>
      </c>
      <c r="D109" t="s">
        <v>429</v>
      </c>
      <c r="E109" t="s">
        <v>125</v>
      </c>
      <c r="F109" s="4" t="e">
        <f>VLOOKUP(A109,Costs!A:C,3,FALSE)</f>
        <v>#N/A</v>
      </c>
      <c r="G109">
        <f>Costs!C$24</f>
        <v>0</v>
      </c>
    </row>
    <row r="110" spans="1:9" x14ac:dyDescent="0.25">
      <c r="A110" s="1">
        <v>4911</v>
      </c>
      <c r="B110" s="1" t="s">
        <v>133</v>
      </c>
      <c r="C110" t="s">
        <v>2</v>
      </c>
      <c r="D110" t="s">
        <v>429</v>
      </c>
      <c r="E110" t="s">
        <v>125</v>
      </c>
      <c r="F110" s="4" t="e">
        <f>VLOOKUP(A110,Costs!A:C,3,FALSE)</f>
        <v>#N/A</v>
      </c>
      <c r="G110">
        <f>Costs!C$24</f>
        <v>0</v>
      </c>
    </row>
    <row r="111" spans="1:9" s="2" customFormat="1" ht="15.75" thickBot="1" x14ac:dyDescent="0.3">
      <c r="A111" s="22">
        <v>4912</v>
      </c>
      <c r="B111" s="22" t="s">
        <v>134</v>
      </c>
      <c r="C111" s="2" t="s">
        <v>2</v>
      </c>
      <c r="D111" s="2" t="s">
        <v>429</v>
      </c>
      <c r="E111" s="2" t="s">
        <v>125</v>
      </c>
      <c r="F111" s="5" t="e">
        <f>VLOOKUP(A111,Costs!A:C,3,FALSE)</f>
        <v>#N/A</v>
      </c>
      <c r="G111" s="2">
        <f>Costs!C$24</f>
        <v>0</v>
      </c>
      <c r="H111" s="28"/>
      <c r="I111"/>
    </row>
    <row r="112" spans="1:9" x14ac:dyDescent="0.25">
      <c r="A112" s="1">
        <v>492</v>
      </c>
      <c r="B112" s="1" t="s">
        <v>135</v>
      </c>
      <c r="C112" t="s">
        <v>7</v>
      </c>
      <c r="D112" t="s">
        <v>430</v>
      </c>
      <c r="E112" t="s">
        <v>125</v>
      </c>
      <c r="F112" s="4" t="e">
        <f>VLOOKUP(A112,Costs!A:C,3,FALSE)</f>
        <v>#N/A</v>
      </c>
      <c r="G112">
        <f>Costs!C$24</f>
        <v>0</v>
      </c>
    </row>
    <row r="113" spans="1:8" x14ac:dyDescent="0.25">
      <c r="A113" s="1">
        <v>4921</v>
      </c>
      <c r="B113" s="1" t="s">
        <v>136</v>
      </c>
      <c r="C113" t="s">
        <v>7</v>
      </c>
      <c r="D113" t="s">
        <v>430</v>
      </c>
      <c r="E113" t="s">
        <v>125</v>
      </c>
      <c r="F113" s="4" t="e">
        <f>VLOOKUP(A113,Costs!A:C,3,FALSE)</f>
        <v>#N/A</v>
      </c>
      <c r="G113">
        <f>Costs!C$24</f>
        <v>0</v>
      </c>
    </row>
    <row r="114" spans="1:8" x14ac:dyDescent="0.25">
      <c r="A114" s="1">
        <v>494</v>
      </c>
      <c r="B114" s="1" t="s">
        <v>137</v>
      </c>
      <c r="C114" t="s">
        <v>2</v>
      </c>
      <c r="D114" t="s">
        <v>430</v>
      </c>
      <c r="E114" t="s">
        <v>125</v>
      </c>
      <c r="F114" s="4" t="e">
        <f>VLOOKUP(A114,Costs!A:C,3,FALSE)</f>
        <v>#N/A</v>
      </c>
      <c r="G114">
        <f>Costs!C$24</f>
        <v>0</v>
      </c>
    </row>
    <row r="115" spans="1:8" x14ac:dyDescent="0.25">
      <c r="A115" s="69">
        <v>49408</v>
      </c>
      <c r="B115" s="69" t="s">
        <v>138</v>
      </c>
      <c r="C115" s="68" t="s">
        <v>6</v>
      </c>
      <c r="D115" s="68" t="s">
        <v>430</v>
      </c>
      <c r="E115" s="68" t="s">
        <v>125</v>
      </c>
      <c r="F115" s="70" t="e">
        <f>VLOOKUP(A115,Costs!A:C,3,FALSE)</f>
        <v>#N/A</v>
      </c>
      <c r="G115" s="68">
        <f>Costs!C$24</f>
        <v>0</v>
      </c>
      <c r="H115" s="71"/>
    </row>
    <row r="116" spans="1:8" x14ac:dyDescent="0.25">
      <c r="A116" s="1">
        <v>49418</v>
      </c>
      <c r="B116" s="1" t="s">
        <v>139</v>
      </c>
      <c r="C116" t="s">
        <v>6</v>
      </c>
      <c r="D116" t="s">
        <v>430</v>
      </c>
      <c r="E116" t="s">
        <v>125</v>
      </c>
      <c r="F116" s="4" t="e">
        <f>VLOOKUP(A116,Costs!A:C,3,FALSE)</f>
        <v>#N/A</v>
      </c>
      <c r="G116">
        <f>Costs!C$24</f>
        <v>0</v>
      </c>
    </row>
    <row r="117" spans="1:8" x14ac:dyDescent="0.25">
      <c r="A117" s="1">
        <v>49469</v>
      </c>
      <c r="B117" s="1" t="s">
        <v>140</v>
      </c>
      <c r="C117" t="s">
        <v>2</v>
      </c>
      <c r="D117" t="s">
        <v>430</v>
      </c>
      <c r="E117" t="s">
        <v>125</v>
      </c>
      <c r="F117" s="4" t="e">
        <f>VLOOKUP(A117,Costs!A:C,3,FALSE)</f>
        <v>#N/A</v>
      </c>
      <c r="G117">
        <f>Costs!C$24</f>
        <v>0</v>
      </c>
    </row>
    <row r="118" spans="1:8" x14ac:dyDescent="0.25">
      <c r="A118" s="1">
        <v>49479</v>
      </c>
      <c r="B118" s="1" t="s">
        <v>141</v>
      </c>
      <c r="C118" t="s">
        <v>2</v>
      </c>
      <c r="D118" t="s">
        <v>430</v>
      </c>
      <c r="E118" t="s">
        <v>125</v>
      </c>
      <c r="F118" s="4" t="e">
        <f>VLOOKUP(A118,Costs!A:C,3,FALSE)</f>
        <v>#N/A</v>
      </c>
      <c r="G118">
        <f>Costs!C$24</f>
        <v>0</v>
      </c>
    </row>
    <row r="119" spans="1:8" x14ac:dyDescent="0.25">
      <c r="A119" s="1">
        <v>49489</v>
      </c>
      <c r="B119" s="1" t="s">
        <v>142</v>
      </c>
      <c r="C119" t="s">
        <v>2</v>
      </c>
      <c r="D119" t="s">
        <v>430</v>
      </c>
      <c r="E119" t="s">
        <v>125</v>
      </c>
      <c r="F119" s="4" t="e">
        <f>VLOOKUP(A119,Costs!A:C,3,FALSE)</f>
        <v>#N/A</v>
      </c>
      <c r="G119">
        <f>Costs!C$24</f>
        <v>0</v>
      </c>
    </row>
    <row r="120" spans="1:8" x14ac:dyDescent="0.25">
      <c r="A120" s="1">
        <v>49498</v>
      </c>
      <c r="B120" s="1" t="s">
        <v>143</v>
      </c>
      <c r="C120" t="s">
        <v>6</v>
      </c>
      <c r="D120" t="s">
        <v>430</v>
      </c>
      <c r="E120" t="s">
        <v>125</v>
      </c>
      <c r="F120" s="4" t="e">
        <f>VLOOKUP(A120,Costs!A:C,3,FALSE)</f>
        <v>#N/A</v>
      </c>
      <c r="G120">
        <f>Costs!C$24</f>
        <v>0</v>
      </c>
    </row>
    <row r="121" spans="1:8" x14ac:dyDescent="0.25">
      <c r="A121" s="1">
        <v>496</v>
      </c>
      <c r="B121" s="1" t="s">
        <v>144</v>
      </c>
      <c r="C121" t="s">
        <v>2</v>
      </c>
      <c r="D121" t="s">
        <v>430</v>
      </c>
      <c r="E121" t="s">
        <v>125</v>
      </c>
      <c r="F121" s="4" t="e">
        <f>VLOOKUP(A121,Costs!A:C,3,FALSE)</f>
        <v>#N/A</v>
      </c>
      <c r="G121">
        <f>Costs!C$24</f>
        <v>0</v>
      </c>
    </row>
    <row r="122" spans="1:8" x14ac:dyDescent="0.25">
      <c r="A122" s="1">
        <v>4961</v>
      </c>
      <c r="B122" s="1" t="s">
        <v>145</v>
      </c>
      <c r="C122" t="s">
        <v>2</v>
      </c>
      <c r="D122" t="s">
        <v>430</v>
      </c>
      <c r="E122" t="s">
        <v>125</v>
      </c>
      <c r="F122" s="4" t="e">
        <f>VLOOKUP(A122,Costs!A:C,3,FALSE)</f>
        <v>#N/A</v>
      </c>
      <c r="G122">
        <f>Costs!C$24</f>
        <v>0</v>
      </c>
    </row>
    <row r="123" spans="1:8" x14ac:dyDescent="0.25">
      <c r="A123" s="1">
        <v>4962</v>
      </c>
      <c r="B123" s="1" t="s">
        <v>146</v>
      </c>
      <c r="C123" t="s">
        <v>2</v>
      </c>
      <c r="D123" t="s">
        <v>430</v>
      </c>
      <c r="E123" t="s">
        <v>125</v>
      </c>
      <c r="F123" s="4" t="e">
        <f>VLOOKUP(A123,Costs!A:C,3,FALSE)</f>
        <v>#N/A</v>
      </c>
      <c r="G123">
        <f>Costs!C$24</f>
        <v>0</v>
      </c>
    </row>
    <row r="124" spans="1:8" x14ac:dyDescent="0.25">
      <c r="A124" s="1">
        <v>4963</v>
      </c>
      <c r="B124" s="1" t="s">
        <v>147</v>
      </c>
      <c r="C124" t="s">
        <v>2</v>
      </c>
      <c r="D124" t="s">
        <v>430</v>
      </c>
      <c r="E124" t="s">
        <v>125</v>
      </c>
      <c r="F124" s="4" t="e">
        <f>VLOOKUP(A124,Costs!A:C,3,FALSE)</f>
        <v>#N/A</v>
      </c>
      <c r="G124">
        <f>Costs!C$24</f>
        <v>0</v>
      </c>
    </row>
    <row r="125" spans="1:8" x14ac:dyDescent="0.25">
      <c r="A125" s="1">
        <v>49649</v>
      </c>
      <c r="B125" s="1" t="s">
        <v>148</v>
      </c>
      <c r="C125" t="s">
        <v>2</v>
      </c>
      <c r="D125" t="s">
        <v>430</v>
      </c>
      <c r="E125" t="s">
        <v>125</v>
      </c>
      <c r="F125" s="4" t="e">
        <f>VLOOKUP(A125,Costs!A:C,3,FALSE)</f>
        <v>#N/A</v>
      </c>
      <c r="G125">
        <f>Costs!C$24</f>
        <v>0</v>
      </c>
    </row>
    <row r="126" spans="1:8" x14ac:dyDescent="0.25">
      <c r="A126" s="1">
        <v>4969</v>
      </c>
      <c r="B126" s="1" t="s">
        <v>125</v>
      </c>
      <c r="C126" t="s">
        <v>2</v>
      </c>
      <c r="D126" t="s">
        <v>430</v>
      </c>
      <c r="E126" t="s">
        <v>125</v>
      </c>
      <c r="F126" s="4" t="e">
        <f>VLOOKUP(A126,Costs!A:C,3,FALSE)</f>
        <v>#N/A</v>
      </c>
      <c r="G126">
        <f>Costs!C$24</f>
        <v>0</v>
      </c>
    </row>
    <row r="127" spans="1:8" x14ac:dyDescent="0.25">
      <c r="A127" s="1">
        <v>49699</v>
      </c>
      <c r="B127" s="1" t="s">
        <v>132</v>
      </c>
      <c r="C127" t="s">
        <v>2</v>
      </c>
      <c r="D127" t="s">
        <v>430</v>
      </c>
      <c r="E127" t="s">
        <v>125</v>
      </c>
      <c r="F127" s="4" t="e">
        <f>VLOOKUP(A127,Costs!A:C,3,FALSE)</f>
        <v>#N/A</v>
      </c>
      <c r="G127">
        <f>Costs!C$24</f>
        <v>0</v>
      </c>
    </row>
    <row r="128" spans="1:8" x14ac:dyDescent="0.25">
      <c r="A128" s="1">
        <v>499</v>
      </c>
      <c r="B128" s="1" t="s">
        <v>149</v>
      </c>
      <c r="C128" t="s">
        <v>2</v>
      </c>
      <c r="D128" t="s">
        <v>430</v>
      </c>
      <c r="E128" s="1" t="s">
        <v>149</v>
      </c>
      <c r="F128" s="4" t="e">
        <f>VLOOKUP(A128,Costs!A:C,3,FALSE)</f>
        <v>#N/A</v>
      </c>
      <c r="G128">
        <f>Costs!C$24</f>
        <v>0</v>
      </c>
    </row>
    <row r="129" spans="1:8" x14ac:dyDescent="0.25">
      <c r="A129" s="1">
        <v>49928</v>
      </c>
      <c r="B129" s="1" t="s">
        <v>150</v>
      </c>
      <c r="C129" t="s">
        <v>6</v>
      </c>
      <c r="D129" t="s">
        <v>430</v>
      </c>
      <c r="E129" s="1" t="s">
        <v>149</v>
      </c>
      <c r="F129" s="4" t="e">
        <f>VLOOKUP(A129,Costs!A:C,3,FALSE)</f>
        <v>#N/A</v>
      </c>
      <c r="G129">
        <f>Costs!C$24</f>
        <v>0</v>
      </c>
    </row>
    <row r="130" spans="1:8" x14ac:dyDescent="0.25">
      <c r="A130" s="1">
        <v>49958</v>
      </c>
      <c r="B130" s="1" t="s">
        <v>151</v>
      </c>
      <c r="C130" t="s">
        <v>6</v>
      </c>
      <c r="D130" t="s">
        <v>430</v>
      </c>
      <c r="E130" s="1" t="s">
        <v>149</v>
      </c>
      <c r="F130" s="4" t="e">
        <f>VLOOKUP(A130,Costs!A:C,3,FALSE)</f>
        <v>#N/A</v>
      </c>
      <c r="G130">
        <f>Costs!C$24</f>
        <v>0</v>
      </c>
    </row>
    <row r="131" spans="1:8" x14ac:dyDescent="0.25">
      <c r="A131" s="1">
        <v>49959</v>
      </c>
      <c r="B131" s="1" t="s">
        <v>152</v>
      </c>
      <c r="C131" t="s">
        <v>2</v>
      </c>
      <c r="D131" t="s">
        <v>430</v>
      </c>
      <c r="E131" t="s">
        <v>152</v>
      </c>
      <c r="F131" s="4" t="e">
        <f>VLOOKUP(A131,Costs!A:C,3,FALSE)</f>
        <v>#N/A</v>
      </c>
      <c r="G131">
        <f>Costs!C$24</f>
        <v>0</v>
      </c>
    </row>
    <row r="132" spans="1:8" x14ac:dyDescent="0.25">
      <c r="A132" s="1">
        <v>49968</v>
      </c>
      <c r="B132" s="1" t="s">
        <v>153</v>
      </c>
      <c r="C132" t="s">
        <v>6</v>
      </c>
      <c r="D132" t="s">
        <v>430</v>
      </c>
      <c r="E132" t="s">
        <v>153</v>
      </c>
      <c r="F132" s="4" t="e">
        <f>VLOOKUP(A132,Costs!A:C,3,FALSE)</f>
        <v>#N/A</v>
      </c>
      <c r="G132">
        <f>Costs!C$24</f>
        <v>0</v>
      </c>
    </row>
    <row r="133" spans="1:8" x14ac:dyDescent="0.25">
      <c r="A133" s="1">
        <v>49978</v>
      </c>
      <c r="B133" s="1" t="s">
        <v>154</v>
      </c>
      <c r="C133" t="s">
        <v>6</v>
      </c>
      <c r="D133" t="s">
        <v>430</v>
      </c>
      <c r="E133" t="s">
        <v>154</v>
      </c>
      <c r="F133" s="4" t="e">
        <f>VLOOKUP(A133,Costs!A:C,3,FALSE)</f>
        <v>#N/A</v>
      </c>
      <c r="G133">
        <f>Costs!C$24</f>
        <v>0</v>
      </c>
    </row>
    <row r="134" spans="1:8" x14ac:dyDescent="0.25">
      <c r="A134" s="1">
        <v>49979</v>
      </c>
      <c r="B134" s="1" t="s">
        <v>155</v>
      </c>
      <c r="C134" t="s">
        <v>2</v>
      </c>
      <c r="D134" t="s">
        <v>430</v>
      </c>
      <c r="E134" t="s">
        <v>155</v>
      </c>
      <c r="F134" s="4" t="e">
        <f>VLOOKUP(A134,Costs!A:C,3,FALSE)</f>
        <v>#N/A</v>
      </c>
      <c r="G134">
        <f>Costs!C$24</f>
        <v>0</v>
      </c>
    </row>
    <row r="135" spans="1:8" x14ac:dyDescent="0.25">
      <c r="A135" s="1">
        <v>49988</v>
      </c>
      <c r="B135" s="1" t="s">
        <v>156</v>
      </c>
      <c r="C135" t="s">
        <v>6</v>
      </c>
      <c r="D135" t="s">
        <v>430</v>
      </c>
      <c r="E135" t="s">
        <v>156</v>
      </c>
      <c r="F135" s="4" t="e">
        <f>VLOOKUP(A135,Costs!A:C,3,FALSE)</f>
        <v>#N/A</v>
      </c>
      <c r="G135">
        <f>Costs!C$24</f>
        <v>0</v>
      </c>
    </row>
    <row r="136" spans="1:8" x14ac:dyDescent="0.25">
      <c r="A136" s="1">
        <v>49989</v>
      </c>
      <c r="B136" s="1" t="s">
        <v>157</v>
      </c>
      <c r="C136" t="s">
        <v>2</v>
      </c>
      <c r="D136" t="s">
        <v>430</v>
      </c>
      <c r="E136" t="s">
        <v>157</v>
      </c>
      <c r="F136" s="4" t="e">
        <f>VLOOKUP(A136,Costs!A:C,3,FALSE)</f>
        <v>#N/A</v>
      </c>
      <c r="G136">
        <f>Costs!C$24</f>
        <v>0</v>
      </c>
    </row>
    <row r="137" spans="1:8" ht="13.5" customHeight="1" x14ac:dyDescent="0.25">
      <c r="A137" s="1">
        <v>49998</v>
      </c>
      <c r="B137" s="1" t="s">
        <v>158</v>
      </c>
      <c r="C137" t="s">
        <v>6</v>
      </c>
      <c r="D137" t="s">
        <v>430</v>
      </c>
      <c r="E137" t="s">
        <v>158</v>
      </c>
      <c r="F137" s="4" t="e">
        <f>VLOOKUP(A137,Costs!A:C,3,FALSE)</f>
        <v>#N/A</v>
      </c>
      <c r="G137">
        <f>Costs!C$24</f>
        <v>0</v>
      </c>
    </row>
    <row r="138" spans="1:8" x14ac:dyDescent="0.25">
      <c r="A138" s="1">
        <v>5</v>
      </c>
      <c r="B138" s="1" t="s">
        <v>159</v>
      </c>
      <c r="C138" t="s">
        <v>2</v>
      </c>
      <c r="D138" t="s">
        <v>430</v>
      </c>
      <c r="E138" t="s">
        <v>159</v>
      </c>
      <c r="F138" s="4" t="e">
        <f>VLOOKUP(A138,Costs!A:C,3,FALSE)</f>
        <v>#N/A</v>
      </c>
      <c r="G138">
        <f>Costs!C$24</f>
        <v>0</v>
      </c>
    </row>
    <row r="139" spans="1:8" x14ac:dyDescent="0.25">
      <c r="A139" s="1">
        <v>50</v>
      </c>
      <c r="B139" s="1" t="s">
        <v>160</v>
      </c>
      <c r="C139" t="s">
        <v>2</v>
      </c>
      <c r="D139" t="s">
        <v>430</v>
      </c>
      <c r="E139" t="s">
        <v>159</v>
      </c>
      <c r="F139" s="4" t="e">
        <f>VLOOKUP(A139,Costs!A:C,3,FALSE)</f>
        <v>#N/A</v>
      </c>
      <c r="G139">
        <f>Costs!C$24</f>
        <v>0</v>
      </c>
    </row>
    <row r="140" spans="1:8" x14ac:dyDescent="0.25">
      <c r="A140" s="1">
        <v>501</v>
      </c>
      <c r="B140" s="1" t="s">
        <v>161</v>
      </c>
      <c r="C140" t="s">
        <v>2</v>
      </c>
      <c r="D140" t="s">
        <v>430</v>
      </c>
      <c r="E140" t="s">
        <v>159</v>
      </c>
      <c r="F140" s="4" t="e">
        <f>VLOOKUP(A140,Costs!A:C,3,FALSE)</f>
        <v>#N/A</v>
      </c>
      <c r="G140">
        <f>Costs!C$24</f>
        <v>0</v>
      </c>
    </row>
    <row r="141" spans="1:8" x14ac:dyDescent="0.25">
      <c r="A141" s="1">
        <v>5011</v>
      </c>
      <c r="B141" s="1" t="s">
        <v>161</v>
      </c>
      <c r="C141" t="s">
        <v>2</v>
      </c>
      <c r="D141" t="s">
        <v>430</v>
      </c>
      <c r="E141" t="s">
        <v>159</v>
      </c>
      <c r="F141" s="4" t="e">
        <f>VLOOKUP(A141,Costs!A:C,3,FALSE)</f>
        <v>#N/A</v>
      </c>
      <c r="G141">
        <f>Costs!C$24</f>
        <v>0</v>
      </c>
    </row>
    <row r="142" spans="1:8" x14ac:dyDescent="0.25">
      <c r="A142" s="1">
        <v>50118</v>
      </c>
      <c r="B142" s="1" t="s">
        <v>162</v>
      </c>
      <c r="C142" t="s">
        <v>6</v>
      </c>
      <c r="D142" t="s">
        <v>430</v>
      </c>
      <c r="E142" t="s">
        <v>159</v>
      </c>
      <c r="F142" s="4" t="e">
        <f>VLOOKUP(A142,Costs!A:C,3,FALSE)</f>
        <v>#N/A</v>
      </c>
      <c r="G142">
        <f>Costs!C$24</f>
        <v>0</v>
      </c>
      <c r="H142" s="24"/>
    </row>
    <row r="143" spans="1:8" x14ac:dyDescent="0.25">
      <c r="A143" s="1">
        <v>50119</v>
      </c>
      <c r="B143" s="1" t="s">
        <v>163</v>
      </c>
      <c r="C143" t="s">
        <v>2</v>
      </c>
      <c r="D143" t="s">
        <v>430</v>
      </c>
      <c r="E143" t="s">
        <v>159</v>
      </c>
      <c r="F143" s="4" t="e">
        <f>VLOOKUP(A143,Costs!A:C,3,FALSE)</f>
        <v>#N/A</v>
      </c>
      <c r="G143">
        <f>Costs!C$24</f>
        <v>0</v>
      </c>
    </row>
    <row r="144" spans="1:8" x14ac:dyDescent="0.25">
      <c r="A144" s="69">
        <v>50128</v>
      </c>
      <c r="B144" s="69" t="s">
        <v>164</v>
      </c>
      <c r="C144" s="68" t="s">
        <v>6</v>
      </c>
      <c r="D144" s="68" t="s">
        <v>430</v>
      </c>
      <c r="E144" s="68" t="s">
        <v>159</v>
      </c>
      <c r="F144" s="70" t="e">
        <f>VLOOKUP(A144,Costs!A:C,3,FALSE)</f>
        <v>#N/A</v>
      </c>
      <c r="G144" s="68">
        <f>Costs!C$24</f>
        <v>0</v>
      </c>
      <c r="H144" s="74"/>
    </row>
    <row r="145" spans="1:9" x14ac:dyDescent="0.25">
      <c r="A145" s="1">
        <v>5018</v>
      </c>
      <c r="B145" s="1" t="s">
        <v>165</v>
      </c>
      <c r="C145" t="s">
        <v>4</v>
      </c>
      <c r="D145" t="s">
        <v>430</v>
      </c>
      <c r="E145" t="s">
        <v>159</v>
      </c>
      <c r="F145" s="4" t="e">
        <f>VLOOKUP(A145,Costs!A:C,3,FALSE)</f>
        <v>#N/A</v>
      </c>
      <c r="G145">
        <f>Costs!C$24</f>
        <v>0</v>
      </c>
    </row>
    <row r="146" spans="1:9" x14ac:dyDescent="0.25">
      <c r="A146" s="1">
        <v>5019</v>
      </c>
      <c r="B146" s="1" t="s">
        <v>166</v>
      </c>
      <c r="C146" t="s">
        <v>1</v>
      </c>
      <c r="D146" t="s">
        <v>430</v>
      </c>
      <c r="E146" t="s">
        <v>159</v>
      </c>
      <c r="F146" s="4" t="e">
        <f>VLOOKUP(A146,Costs!A:C,3,FALSE)</f>
        <v>#N/A</v>
      </c>
      <c r="G146">
        <f>Costs!C$24</f>
        <v>0</v>
      </c>
      <c r="H146" s="24"/>
    </row>
    <row r="147" spans="1:9" x14ac:dyDescent="0.25">
      <c r="A147" s="1">
        <v>502</v>
      </c>
      <c r="B147" s="1" t="s">
        <v>167</v>
      </c>
      <c r="C147" t="s">
        <v>2</v>
      </c>
      <c r="D147" t="s">
        <v>430</v>
      </c>
      <c r="E147" t="s">
        <v>159</v>
      </c>
      <c r="F147" s="4" t="e">
        <f>VLOOKUP(A147,Costs!A:C,3,FALSE)</f>
        <v>#N/A</v>
      </c>
      <c r="G147">
        <f>Costs!C$24</f>
        <v>0</v>
      </c>
    </row>
    <row r="148" spans="1:9" x14ac:dyDescent="0.25">
      <c r="A148" s="1">
        <v>5021</v>
      </c>
      <c r="B148" s="1" t="s">
        <v>168</v>
      </c>
      <c r="C148" t="s">
        <v>2</v>
      </c>
      <c r="D148" t="s">
        <v>430</v>
      </c>
      <c r="E148" t="s">
        <v>159</v>
      </c>
      <c r="F148" s="4" t="e">
        <f>VLOOKUP(A148,Costs!A:C,3,FALSE)</f>
        <v>#N/A</v>
      </c>
      <c r="G148">
        <f>Costs!C$24</f>
        <v>0</v>
      </c>
    </row>
    <row r="149" spans="1:9" x14ac:dyDescent="0.25">
      <c r="A149" s="1">
        <v>50219</v>
      </c>
      <c r="B149" s="1" t="s">
        <v>169</v>
      </c>
      <c r="C149" t="s">
        <v>2</v>
      </c>
      <c r="D149" t="s">
        <v>430</v>
      </c>
      <c r="E149" t="s">
        <v>159</v>
      </c>
      <c r="F149" s="4" t="e">
        <f>VLOOKUP(A149,Costs!A:C,3,FALSE)</f>
        <v>#N/A</v>
      </c>
      <c r="G149">
        <f>Costs!C$24</f>
        <v>0</v>
      </c>
    </row>
    <row r="150" spans="1:9" x14ac:dyDescent="0.25">
      <c r="A150" s="1">
        <v>5022</v>
      </c>
      <c r="B150" s="1" t="s">
        <v>170</v>
      </c>
      <c r="C150" t="s">
        <v>2</v>
      </c>
      <c r="D150" t="s">
        <v>430</v>
      </c>
      <c r="E150" t="s">
        <v>159</v>
      </c>
      <c r="F150" s="4" t="e">
        <f>VLOOKUP(A150,Costs!A:C,3,FALSE)</f>
        <v>#N/A</v>
      </c>
      <c r="G150">
        <f>Costs!C$24</f>
        <v>0</v>
      </c>
    </row>
    <row r="151" spans="1:9" s="2" customFormat="1" ht="15.75" thickBot="1" x14ac:dyDescent="0.3">
      <c r="A151" s="22">
        <v>5029</v>
      </c>
      <c r="B151" s="22" t="s">
        <v>171</v>
      </c>
      <c r="C151" s="2" t="s">
        <v>1</v>
      </c>
      <c r="D151" s="2" t="s">
        <v>430</v>
      </c>
      <c r="E151" s="2" t="s">
        <v>159</v>
      </c>
      <c r="F151" s="5" t="e">
        <f>VLOOKUP(A151,Costs!A:C,3,FALSE)</f>
        <v>#N/A</v>
      </c>
      <c r="G151" s="2">
        <f>Costs!C$24</f>
        <v>0</v>
      </c>
      <c r="H151" s="28"/>
      <c r="I151"/>
    </row>
    <row r="152" spans="1:9" x14ac:dyDescent="0.25">
      <c r="A152" s="1">
        <v>505</v>
      </c>
      <c r="B152" s="1" t="s">
        <v>172</v>
      </c>
      <c r="C152" t="s">
        <v>2</v>
      </c>
      <c r="D152" t="s">
        <v>429</v>
      </c>
      <c r="E152" t="s">
        <v>159</v>
      </c>
      <c r="F152" s="4" t="e">
        <f>VLOOKUP(A152,Costs!A:C,3,FALSE)</f>
        <v>#N/A</v>
      </c>
      <c r="G152">
        <f>Costs!C$24</f>
        <v>0</v>
      </c>
    </row>
    <row r="153" spans="1:9" x14ac:dyDescent="0.25">
      <c r="A153" s="1">
        <v>5051</v>
      </c>
      <c r="B153" s="1" t="s">
        <v>173</v>
      </c>
      <c r="C153" t="s">
        <v>2</v>
      </c>
      <c r="D153" t="s">
        <v>429</v>
      </c>
      <c r="E153" t="s">
        <v>159</v>
      </c>
      <c r="F153" s="4" t="e">
        <f>VLOOKUP(A153,Costs!A:C,3,FALSE)</f>
        <v>#N/A</v>
      </c>
      <c r="G153">
        <f>Costs!C$24</f>
        <v>0</v>
      </c>
    </row>
    <row r="154" spans="1:9" x14ac:dyDescent="0.25">
      <c r="A154" s="1">
        <v>5052</v>
      </c>
      <c r="B154" s="1" t="s">
        <v>174</v>
      </c>
      <c r="C154" t="s">
        <v>2</v>
      </c>
      <c r="D154" t="s">
        <v>429</v>
      </c>
      <c r="E154" t="s">
        <v>159</v>
      </c>
      <c r="F154" s="4" t="e">
        <f>VLOOKUP(A154,Costs!A:C,3,FALSE)</f>
        <v>#N/A</v>
      </c>
      <c r="G154">
        <f>Costs!C$24</f>
        <v>0</v>
      </c>
    </row>
    <row r="155" spans="1:9" s="2" customFormat="1" ht="15.75" thickBot="1" x14ac:dyDescent="0.3">
      <c r="A155" s="22">
        <v>5059</v>
      </c>
      <c r="B155" s="22" t="s">
        <v>175</v>
      </c>
      <c r="C155" s="2" t="s">
        <v>1</v>
      </c>
      <c r="D155" s="2" t="s">
        <v>429</v>
      </c>
      <c r="E155" s="2" t="s">
        <v>159</v>
      </c>
      <c r="F155" s="5" t="e">
        <f>VLOOKUP(A155,Costs!A:C,3,FALSE)</f>
        <v>#N/A</v>
      </c>
      <c r="G155" s="2">
        <f>Costs!C$24</f>
        <v>0</v>
      </c>
      <c r="H155" s="28"/>
      <c r="I155"/>
    </row>
    <row r="156" spans="1:9" x14ac:dyDescent="0.25">
      <c r="A156" s="1">
        <v>506</v>
      </c>
      <c r="B156" s="1" t="s">
        <v>176</v>
      </c>
      <c r="C156" t="s">
        <v>2</v>
      </c>
      <c r="D156" t="s">
        <v>430</v>
      </c>
      <c r="E156" t="s">
        <v>159</v>
      </c>
      <c r="F156" s="4" t="e">
        <f>VLOOKUP(A156,Costs!A:C,3,FALSE)</f>
        <v>#N/A</v>
      </c>
      <c r="G156">
        <f>Costs!C$24</f>
        <v>0</v>
      </c>
    </row>
    <row r="157" spans="1:9" x14ac:dyDescent="0.25">
      <c r="A157" s="1">
        <v>5061</v>
      </c>
      <c r="B157" s="1" t="s">
        <v>177</v>
      </c>
      <c r="C157" t="s">
        <v>2</v>
      </c>
      <c r="D157" t="s">
        <v>430</v>
      </c>
      <c r="E157" t="s">
        <v>159</v>
      </c>
      <c r="F157" s="4" t="e">
        <f>VLOOKUP(A157,Costs!A:C,3,FALSE)</f>
        <v>#N/A</v>
      </c>
      <c r="G157">
        <f>Costs!C$24</f>
        <v>0</v>
      </c>
    </row>
    <row r="158" spans="1:9" x14ac:dyDescent="0.25">
      <c r="A158" s="1">
        <v>507</v>
      </c>
      <c r="B158" s="1" t="s">
        <v>178</v>
      </c>
      <c r="C158" t="s">
        <v>2</v>
      </c>
      <c r="D158" t="s">
        <v>430</v>
      </c>
      <c r="E158" t="s">
        <v>159</v>
      </c>
      <c r="F158" s="4" t="e">
        <f>VLOOKUP(A158,Costs!A:C,3,FALSE)</f>
        <v>#N/A</v>
      </c>
      <c r="G158">
        <f>Costs!C$24</f>
        <v>0</v>
      </c>
    </row>
    <row r="159" spans="1:9" x14ac:dyDescent="0.25">
      <c r="A159" s="1">
        <v>5071</v>
      </c>
      <c r="B159" s="1" t="s">
        <v>179</v>
      </c>
      <c r="C159" t="s">
        <v>2</v>
      </c>
      <c r="D159" t="s">
        <v>430</v>
      </c>
      <c r="E159" t="s">
        <v>159</v>
      </c>
      <c r="F159" s="4" t="e">
        <f>VLOOKUP(A159,Costs!A:C,3,FALSE)</f>
        <v>#N/A</v>
      </c>
      <c r="G159">
        <f>Costs!C$24</f>
        <v>0</v>
      </c>
    </row>
    <row r="160" spans="1:9" x14ac:dyDescent="0.25">
      <c r="A160" s="1">
        <v>5072</v>
      </c>
      <c r="B160" s="1" t="s">
        <v>180</v>
      </c>
      <c r="C160" t="s">
        <v>2</v>
      </c>
      <c r="D160" t="s">
        <v>430</v>
      </c>
      <c r="E160" t="s">
        <v>159</v>
      </c>
      <c r="F160" s="4" t="e">
        <f>VLOOKUP(A160,Costs!A:C,3,FALSE)</f>
        <v>#N/A</v>
      </c>
      <c r="G160">
        <f>Costs!C$24</f>
        <v>0</v>
      </c>
    </row>
    <row r="161" spans="1:9" x14ac:dyDescent="0.25">
      <c r="A161" s="1">
        <v>508</v>
      </c>
      <c r="B161" s="1" t="s">
        <v>181</v>
      </c>
      <c r="C161" t="s">
        <v>2</v>
      </c>
      <c r="D161" t="s">
        <v>430</v>
      </c>
      <c r="E161" t="s">
        <v>159</v>
      </c>
      <c r="F161" s="4" t="e">
        <f>VLOOKUP(A161,Costs!A:C,3,FALSE)</f>
        <v>#N/A</v>
      </c>
      <c r="G161">
        <f>Costs!C$24</f>
        <v>0</v>
      </c>
    </row>
    <row r="162" spans="1:9" x14ac:dyDescent="0.25">
      <c r="A162" s="1">
        <v>5081</v>
      </c>
      <c r="B162" s="1" t="s">
        <v>182</v>
      </c>
      <c r="C162" t="s">
        <v>2</v>
      </c>
      <c r="D162" t="s">
        <v>430</v>
      </c>
      <c r="E162" t="s">
        <v>159</v>
      </c>
      <c r="F162" s="4" t="e">
        <f>VLOOKUP(A162,Costs!A:C,3,FALSE)</f>
        <v>#N/A</v>
      </c>
      <c r="G162">
        <f>Costs!C$24</f>
        <v>0</v>
      </c>
    </row>
    <row r="163" spans="1:9" x14ac:dyDescent="0.25">
      <c r="A163" s="1">
        <v>5089</v>
      </c>
      <c r="B163" s="1" t="s">
        <v>183</v>
      </c>
      <c r="C163" t="s">
        <v>1</v>
      </c>
      <c r="D163" t="s">
        <v>430</v>
      </c>
      <c r="E163" t="s">
        <v>159</v>
      </c>
      <c r="F163" s="4" t="e">
        <f>VLOOKUP(A163,Costs!A:C,3,FALSE)</f>
        <v>#N/A</v>
      </c>
      <c r="G163">
        <f>Costs!C$24</f>
        <v>0</v>
      </c>
    </row>
    <row r="164" spans="1:9" x14ac:dyDescent="0.25">
      <c r="A164" s="1">
        <v>509</v>
      </c>
      <c r="B164" s="1" t="s">
        <v>184</v>
      </c>
      <c r="C164" t="s">
        <v>2</v>
      </c>
      <c r="D164" t="s">
        <v>430</v>
      </c>
      <c r="E164" t="s">
        <v>159</v>
      </c>
      <c r="F164" s="4" t="e">
        <f>VLOOKUP(A164,Costs!A:C,3,FALSE)</f>
        <v>#N/A</v>
      </c>
      <c r="G164">
        <f>Costs!C$24</f>
        <v>0</v>
      </c>
    </row>
    <row r="165" spans="1:9" s="2" customFormat="1" ht="15.75" thickBot="1" x14ac:dyDescent="0.3">
      <c r="A165" s="22">
        <v>5091</v>
      </c>
      <c r="B165" s="22" t="s">
        <v>184</v>
      </c>
      <c r="C165" s="2" t="s">
        <v>2</v>
      </c>
      <c r="D165" s="2" t="s">
        <v>430</v>
      </c>
      <c r="E165" s="2" t="s">
        <v>159</v>
      </c>
      <c r="F165" s="5" t="e">
        <f>VLOOKUP(A165,Costs!A:C,3,FALSE)</f>
        <v>#N/A</v>
      </c>
      <c r="G165" s="2">
        <f>Costs!C$24</f>
        <v>0</v>
      </c>
      <c r="H165" s="28"/>
      <c r="I165"/>
    </row>
    <row r="166" spans="1:9" x14ac:dyDescent="0.25">
      <c r="A166" s="1">
        <v>51</v>
      </c>
      <c r="B166" s="1" t="s">
        <v>185</v>
      </c>
      <c r="C166" t="s">
        <v>2</v>
      </c>
      <c r="D166" t="s">
        <v>430</v>
      </c>
      <c r="E166" t="s">
        <v>185</v>
      </c>
      <c r="F166" s="4" t="e">
        <f>VLOOKUP(A166,Costs!A:C,3,FALSE)</f>
        <v>#N/A</v>
      </c>
      <c r="G166">
        <f>Costs!C$24</f>
        <v>0</v>
      </c>
    </row>
    <row r="167" spans="1:9" s="2" customFormat="1" ht="15.75" thickBot="1" x14ac:dyDescent="0.3">
      <c r="A167" s="22">
        <v>5100</v>
      </c>
      <c r="B167" s="22" t="s">
        <v>185</v>
      </c>
      <c r="C167" s="2" t="s">
        <v>2</v>
      </c>
      <c r="D167" s="2" t="s">
        <v>430</v>
      </c>
      <c r="E167" s="2" t="s">
        <v>185</v>
      </c>
      <c r="F167" s="5" t="e">
        <f>VLOOKUP(A167,Costs!A:C,3,FALSE)</f>
        <v>#N/A</v>
      </c>
      <c r="G167" s="2">
        <f>Costs!C$24</f>
        <v>0</v>
      </c>
      <c r="H167" s="28"/>
      <c r="I167"/>
    </row>
    <row r="168" spans="1:9" x14ac:dyDescent="0.25">
      <c r="A168" s="1">
        <v>52</v>
      </c>
      <c r="B168" s="1" t="s">
        <v>186</v>
      </c>
      <c r="C168" t="s">
        <v>2</v>
      </c>
      <c r="D168" t="s">
        <v>429</v>
      </c>
      <c r="E168" t="s">
        <v>186</v>
      </c>
      <c r="F168" s="4" t="e">
        <f>VLOOKUP(A168,Costs!A:C,3,FALSE)</f>
        <v>#N/A</v>
      </c>
      <c r="G168">
        <f>Costs!C$24</f>
        <v>0</v>
      </c>
    </row>
    <row r="169" spans="1:9" x14ac:dyDescent="0.25">
      <c r="A169" s="1">
        <v>522</v>
      </c>
      <c r="B169" s="1" t="s">
        <v>187</v>
      </c>
      <c r="C169" t="s">
        <v>2</v>
      </c>
      <c r="D169" t="s">
        <v>429</v>
      </c>
      <c r="E169" t="s">
        <v>186</v>
      </c>
      <c r="F169" s="4" t="e">
        <f>VLOOKUP(A169,Costs!A:C,3,FALSE)</f>
        <v>#N/A</v>
      </c>
      <c r="G169">
        <f>Costs!C$24</f>
        <v>0</v>
      </c>
    </row>
    <row r="170" spans="1:9" x14ac:dyDescent="0.25">
      <c r="A170" s="1">
        <v>5221</v>
      </c>
      <c r="B170" s="1" t="s">
        <v>188</v>
      </c>
      <c r="C170" t="s">
        <v>2</v>
      </c>
      <c r="D170" t="s">
        <v>429</v>
      </c>
      <c r="E170" t="s">
        <v>186</v>
      </c>
      <c r="F170" s="4" t="e">
        <f>VLOOKUP(A170,Costs!A:C,3,FALSE)</f>
        <v>#N/A</v>
      </c>
      <c r="G170">
        <f>Costs!C$24</f>
        <v>0</v>
      </c>
    </row>
    <row r="171" spans="1:9" x14ac:dyDescent="0.25">
      <c r="A171" s="1">
        <v>5222</v>
      </c>
      <c r="B171" s="1" t="s">
        <v>189</v>
      </c>
      <c r="C171" t="s">
        <v>2</v>
      </c>
      <c r="D171" t="s">
        <v>429</v>
      </c>
      <c r="E171" t="s">
        <v>186</v>
      </c>
      <c r="F171" s="4" t="e">
        <f>VLOOKUP(A171,Costs!A:C,3,FALSE)</f>
        <v>#N/A</v>
      </c>
      <c r="G171">
        <f>Costs!C$24</f>
        <v>0</v>
      </c>
    </row>
    <row r="172" spans="1:9" x14ac:dyDescent="0.25">
      <c r="A172" s="1">
        <v>5223</v>
      </c>
      <c r="B172" s="1" t="s">
        <v>190</v>
      </c>
      <c r="C172" t="s">
        <v>2</v>
      </c>
      <c r="D172" t="s">
        <v>429</v>
      </c>
      <c r="E172" t="s">
        <v>186</v>
      </c>
      <c r="F172" s="4" t="e">
        <f>VLOOKUP(A172,Costs!A:C,3,FALSE)</f>
        <v>#N/A</v>
      </c>
      <c r="G172">
        <f>Costs!C$24</f>
        <v>0</v>
      </c>
    </row>
    <row r="173" spans="1:9" x14ac:dyDescent="0.25">
      <c r="A173" s="1">
        <v>5229</v>
      </c>
      <c r="B173" s="1" t="s">
        <v>191</v>
      </c>
      <c r="C173" t="s">
        <v>1</v>
      </c>
      <c r="D173" t="s">
        <v>429</v>
      </c>
      <c r="E173" t="s">
        <v>186</v>
      </c>
      <c r="F173" s="4" t="e">
        <f>VLOOKUP(A173,Costs!A:C,3,FALSE)</f>
        <v>#N/A</v>
      </c>
      <c r="G173">
        <f>Costs!C$24</f>
        <v>0</v>
      </c>
    </row>
    <row r="174" spans="1:9" x14ac:dyDescent="0.25">
      <c r="A174" s="1">
        <v>523</v>
      </c>
      <c r="B174" s="1" t="s">
        <v>192</v>
      </c>
      <c r="C174" t="s">
        <v>2</v>
      </c>
      <c r="D174" t="s">
        <v>429</v>
      </c>
      <c r="E174" t="s">
        <v>192</v>
      </c>
      <c r="F174" s="4" t="e">
        <f>VLOOKUP(A174,Costs!A:C,3,FALSE)</f>
        <v>#N/A</v>
      </c>
      <c r="G174">
        <f>Costs!C$24</f>
        <v>0</v>
      </c>
    </row>
    <row r="175" spans="1:9" s="2" customFormat="1" ht="15.75" thickBot="1" x14ac:dyDescent="0.3">
      <c r="A175" s="22">
        <v>5232</v>
      </c>
      <c r="B175" s="22" t="s">
        <v>193</v>
      </c>
      <c r="C175" s="2" t="s">
        <v>2</v>
      </c>
      <c r="D175" s="2" t="s">
        <v>429</v>
      </c>
      <c r="E175" s="2" t="s">
        <v>192</v>
      </c>
      <c r="F175" s="5" t="e">
        <f>VLOOKUP(A175,Costs!A:C,3,FALSE)</f>
        <v>#N/A</v>
      </c>
      <c r="G175" s="2">
        <f>Costs!C$24</f>
        <v>0</v>
      </c>
      <c r="H175" s="28"/>
      <c r="I175"/>
    </row>
    <row r="176" spans="1:9" x14ac:dyDescent="0.25">
      <c r="A176" s="1">
        <v>53</v>
      </c>
      <c r="B176" s="1" t="s">
        <v>194</v>
      </c>
      <c r="C176" t="s">
        <v>2</v>
      </c>
      <c r="D176" t="s">
        <v>430</v>
      </c>
      <c r="E176" t="s">
        <v>194</v>
      </c>
      <c r="F176" s="4" t="e">
        <f>VLOOKUP(A176,Costs!A:C,3,FALSE)</f>
        <v>#N/A</v>
      </c>
      <c r="G176">
        <f>Costs!C$24</f>
        <v>0</v>
      </c>
    </row>
    <row r="177" spans="1:9" x14ac:dyDescent="0.25">
      <c r="A177" s="1">
        <v>533</v>
      </c>
      <c r="B177" s="1" t="s">
        <v>195</v>
      </c>
      <c r="C177" t="s">
        <v>0</v>
      </c>
      <c r="D177" t="s">
        <v>430</v>
      </c>
      <c r="E177" t="s">
        <v>194</v>
      </c>
      <c r="F177" s="4" t="e">
        <f>VLOOKUP(A177,Costs!A:C,3,FALSE)</f>
        <v>#N/A</v>
      </c>
      <c r="G177">
        <f>Costs!C$24</f>
        <v>0</v>
      </c>
    </row>
    <row r="178" spans="1:9" x14ac:dyDescent="0.25">
      <c r="A178" s="1">
        <v>5331</v>
      </c>
      <c r="B178" s="1" t="s">
        <v>196</v>
      </c>
      <c r="C178" t="s">
        <v>0</v>
      </c>
      <c r="D178" t="s">
        <v>430</v>
      </c>
      <c r="E178" t="s">
        <v>194</v>
      </c>
      <c r="F178" s="4" t="e">
        <f>VLOOKUP(A178,Costs!A:C,3,FALSE)</f>
        <v>#N/A</v>
      </c>
      <c r="G178">
        <f>Costs!C$24</f>
        <v>0</v>
      </c>
    </row>
    <row r="179" spans="1:9" s="2" customFormat="1" ht="15.75" thickBot="1" x14ac:dyDescent="0.3">
      <c r="A179" s="22">
        <v>5332</v>
      </c>
      <c r="B179" s="22" t="s">
        <v>197</v>
      </c>
      <c r="C179" s="2" t="s">
        <v>0</v>
      </c>
      <c r="D179" s="2" t="s">
        <v>430</v>
      </c>
      <c r="E179" s="2" t="s">
        <v>194</v>
      </c>
      <c r="F179" s="5" t="e">
        <f>VLOOKUP(A179,Costs!A:C,3,FALSE)</f>
        <v>#N/A</v>
      </c>
      <c r="G179" s="2">
        <f>Costs!C$24</f>
        <v>0</v>
      </c>
      <c r="H179" s="28"/>
      <c r="I179"/>
    </row>
    <row r="180" spans="1:9" x14ac:dyDescent="0.25">
      <c r="A180" s="1">
        <v>54</v>
      </c>
      <c r="B180" s="1" t="s">
        <v>198</v>
      </c>
      <c r="C180" t="s">
        <v>2</v>
      </c>
      <c r="D180" t="s">
        <v>429</v>
      </c>
      <c r="E180" t="s">
        <v>198</v>
      </c>
      <c r="F180" s="4" t="e">
        <f>VLOOKUP(A180,Costs!A:C,3,FALSE)</f>
        <v>#N/A</v>
      </c>
      <c r="G180">
        <f>Costs!C$24</f>
        <v>0</v>
      </c>
    </row>
    <row r="181" spans="1:9" x14ac:dyDescent="0.25">
      <c r="A181" s="1">
        <v>541</v>
      </c>
      <c r="B181" s="1" t="s">
        <v>199</v>
      </c>
      <c r="C181" t="s">
        <v>2</v>
      </c>
      <c r="D181" t="s">
        <v>429</v>
      </c>
      <c r="E181" t="s">
        <v>198</v>
      </c>
      <c r="F181" s="4" t="e">
        <f>VLOOKUP(A181,Costs!A:C,3,FALSE)</f>
        <v>#N/A</v>
      </c>
      <c r="G181">
        <f>Costs!C$24</f>
        <v>0</v>
      </c>
    </row>
    <row r="182" spans="1:9" x14ac:dyDescent="0.25">
      <c r="A182" s="1">
        <v>5411</v>
      </c>
      <c r="B182" s="1" t="s">
        <v>200</v>
      </c>
      <c r="C182" t="s">
        <v>2</v>
      </c>
      <c r="D182" t="s">
        <v>429</v>
      </c>
      <c r="E182" t="s">
        <v>198</v>
      </c>
      <c r="F182" s="4" t="e">
        <f>VLOOKUP(A182,Costs!A:C,3,FALSE)</f>
        <v>#N/A</v>
      </c>
      <c r="G182">
        <f>Costs!C$24</f>
        <v>0</v>
      </c>
    </row>
    <row r="183" spans="1:9" x14ac:dyDescent="0.25">
      <c r="A183" s="1">
        <v>5413</v>
      </c>
      <c r="B183" s="1" t="s">
        <v>199</v>
      </c>
      <c r="C183" t="s">
        <v>2</v>
      </c>
      <c r="D183" t="s">
        <v>429</v>
      </c>
      <c r="E183" t="s">
        <v>198</v>
      </c>
      <c r="F183" s="4" t="e">
        <f>VLOOKUP(A183,Costs!A:C,3,FALSE)</f>
        <v>#N/A</v>
      </c>
      <c r="G183">
        <f>Costs!C$24</f>
        <v>0</v>
      </c>
    </row>
    <row r="184" spans="1:9" x14ac:dyDescent="0.25">
      <c r="A184" s="1">
        <v>54131</v>
      </c>
      <c r="B184" s="1" t="s">
        <v>201</v>
      </c>
      <c r="C184" t="s">
        <v>4</v>
      </c>
      <c r="D184" t="s">
        <v>429</v>
      </c>
      <c r="E184" t="s">
        <v>198</v>
      </c>
      <c r="F184" s="4" t="e">
        <f>VLOOKUP(A184,Costs!A:C,3,FALSE)</f>
        <v>#N/A</v>
      </c>
      <c r="G184">
        <f>Costs!C$24</f>
        <v>0</v>
      </c>
    </row>
    <row r="185" spans="1:9" s="2" customFormat="1" ht="15.75" thickBot="1" x14ac:dyDescent="0.3">
      <c r="A185" s="22">
        <v>5419</v>
      </c>
      <c r="B185" s="22" t="s">
        <v>202</v>
      </c>
      <c r="C185" s="2" t="s">
        <v>1</v>
      </c>
      <c r="D185" s="2" t="s">
        <v>429</v>
      </c>
      <c r="E185" s="2" t="s">
        <v>198</v>
      </c>
      <c r="F185" s="5" t="e">
        <f>VLOOKUP(A185,Costs!A:C,3,FALSE)</f>
        <v>#N/A</v>
      </c>
      <c r="G185" s="2">
        <f>Costs!C$24</f>
        <v>0</v>
      </c>
      <c r="H185" s="42"/>
      <c r="I185"/>
    </row>
    <row r="186" spans="1:9" x14ac:dyDescent="0.25">
      <c r="A186" s="1">
        <v>542</v>
      </c>
      <c r="B186" s="1" t="s">
        <v>203</v>
      </c>
      <c r="C186" t="s">
        <v>2</v>
      </c>
      <c r="D186" t="s">
        <v>430</v>
      </c>
      <c r="E186" t="s">
        <v>203</v>
      </c>
      <c r="F186" s="4" t="e">
        <f>VLOOKUP(A186,Costs!A:C,3,FALSE)</f>
        <v>#N/A</v>
      </c>
      <c r="G186">
        <f>Costs!C$24</f>
        <v>0</v>
      </c>
    </row>
    <row r="187" spans="1:9" x14ac:dyDescent="0.25">
      <c r="A187" s="1">
        <v>5421</v>
      </c>
      <c r="B187" s="1" t="s">
        <v>204</v>
      </c>
      <c r="C187" t="s">
        <v>2</v>
      </c>
      <c r="D187" t="s">
        <v>430</v>
      </c>
      <c r="E187" t="s">
        <v>203</v>
      </c>
      <c r="F187" s="4" t="e">
        <f>VLOOKUP(A187,Costs!A:C,3,FALSE)</f>
        <v>#N/A</v>
      </c>
      <c r="G187">
        <f>Costs!C$24</f>
        <v>0</v>
      </c>
    </row>
    <row r="188" spans="1:9" x14ac:dyDescent="0.25">
      <c r="A188" s="1">
        <v>5422</v>
      </c>
      <c r="B188" s="1" t="s">
        <v>205</v>
      </c>
      <c r="C188" t="s">
        <v>2</v>
      </c>
      <c r="D188" t="s">
        <v>430</v>
      </c>
      <c r="E188" t="s">
        <v>203</v>
      </c>
      <c r="F188" s="4" t="e">
        <f>VLOOKUP(A188,Costs!A:C,3,FALSE)</f>
        <v>#N/A</v>
      </c>
      <c r="G188">
        <f>Costs!C$24</f>
        <v>0</v>
      </c>
    </row>
    <row r="189" spans="1:9" x14ac:dyDescent="0.25">
      <c r="A189" s="1">
        <v>5423</v>
      </c>
      <c r="B189" s="1" t="s">
        <v>206</v>
      </c>
      <c r="C189" t="s">
        <v>1</v>
      </c>
      <c r="D189" t="s">
        <v>430</v>
      </c>
      <c r="E189" t="s">
        <v>203</v>
      </c>
      <c r="F189" s="4" t="e">
        <f>VLOOKUP(A189,Costs!A:C,3,FALSE)</f>
        <v>#N/A</v>
      </c>
      <c r="G189">
        <f>Costs!C$24</f>
        <v>0</v>
      </c>
    </row>
    <row r="190" spans="1:9" x14ac:dyDescent="0.25">
      <c r="A190" s="1">
        <v>5424</v>
      </c>
      <c r="B190" s="1" t="s">
        <v>207</v>
      </c>
      <c r="C190" t="s">
        <v>2</v>
      </c>
      <c r="D190" t="s">
        <v>430</v>
      </c>
      <c r="E190" t="s">
        <v>203</v>
      </c>
      <c r="F190" s="4" t="e">
        <f>VLOOKUP(A190,Costs!A:C,3,FALSE)</f>
        <v>#N/A</v>
      </c>
      <c r="G190">
        <f>Costs!C$24</f>
        <v>0</v>
      </c>
    </row>
    <row r="191" spans="1:9" x14ac:dyDescent="0.25">
      <c r="A191" s="1">
        <v>5428</v>
      </c>
      <c r="B191" s="1" t="s">
        <v>208</v>
      </c>
      <c r="C191" t="s">
        <v>4</v>
      </c>
      <c r="D191" t="s">
        <v>430</v>
      </c>
      <c r="E191" t="s">
        <v>203</v>
      </c>
      <c r="F191" s="4" t="e">
        <f>VLOOKUP(A191,Costs!A:C,3,FALSE)</f>
        <v>#N/A</v>
      </c>
      <c r="G191">
        <f>Costs!C$24</f>
        <v>0</v>
      </c>
    </row>
    <row r="192" spans="1:9" x14ac:dyDescent="0.25">
      <c r="A192" s="1">
        <v>544</v>
      </c>
      <c r="B192" s="1" t="s">
        <v>209</v>
      </c>
      <c r="C192" t="s">
        <v>2</v>
      </c>
      <c r="D192" t="s">
        <v>430</v>
      </c>
      <c r="E192" t="s">
        <v>209</v>
      </c>
      <c r="F192" s="4" t="e">
        <f>VLOOKUP(A192,Costs!A:C,3,FALSE)</f>
        <v>#N/A</v>
      </c>
      <c r="G192">
        <f>Costs!C$24</f>
        <v>0</v>
      </c>
    </row>
    <row r="193" spans="1:9" x14ac:dyDescent="0.25">
      <c r="A193" s="1">
        <v>5441</v>
      </c>
      <c r="B193" s="1" t="s">
        <v>210</v>
      </c>
      <c r="C193" t="s">
        <v>1</v>
      </c>
      <c r="D193" t="s">
        <v>430</v>
      </c>
      <c r="E193" t="s">
        <v>209</v>
      </c>
      <c r="F193" s="4" t="e">
        <f>VLOOKUP(A193,Costs!A:C,3,FALSE)</f>
        <v>#N/A</v>
      </c>
      <c r="G193">
        <f>Costs!C$24</f>
        <v>0</v>
      </c>
    </row>
    <row r="194" spans="1:9" x14ac:dyDescent="0.25">
      <c r="A194" s="1">
        <v>5442</v>
      </c>
      <c r="B194" s="1" t="s">
        <v>211</v>
      </c>
      <c r="C194" t="s">
        <v>1</v>
      </c>
      <c r="D194" t="s">
        <v>430</v>
      </c>
      <c r="E194" t="s">
        <v>209</v>
      </c>
      <c r="F194" s="4" t="e">
        <f>VLOOKUP(A194,Costs!A:C,3,FALSE)</f>
        <v>#N/A</v>
      </c>
      <c r="G194">
        <f>Costs!C$24</f>
        <v>0</v>
      </c>
    </row>
    <row r="195" spans="1:9" x14ac:dyDescent="0.25">
      <c r="A195" s="1">
        <v>545</v>
      </c>
      <c r="B195" s="1" t="s">
        <v>212</v>
      </c>
      <c r="C195" t="s">
        <v>2</v>
      </c>
      <c r="D195" t="s">
        <v>430</v>
      </c>
      <c r="E195" t="s">
        <v>212</v>
      </c>
      <c r="F195" s="4" t="e">
        <f>VLOOKUP(A195,Costs!A:C,3,FALSE)</f>
        <v>#N/A</v>
      </c>
      <c r="G195">
        <f>Costs!C$24</f>
        <v>0</v>
      </c>
    </row>
    <row r="196" spans="1:9" x14ac:dyDescent="0.25">
      <c r="A196" s="1">
        <v>5451</v>
      </c>
      <c r="B196" s="1" t="s">
        <v>213</v>
      </c>
      <c r="C196" t="s">
        <v>1</v>
      </c>
      <c r="D196" t="s">
        <v>430</v>
      </c>
      <c r="E196" t="s">
        <v>212</v>
      </c>
      <c r="F196" s="4" t="e">
        <f>VLOOKUP(A196,Costs!A:C,3,FALSE)</f>
        <v>#N/A</v>
      </c>
      <c r="G196">
        <f>Costs!C$24</f>
        <v>0</v>
      </c>
    </row>
    <row r="197" spans="1:9" x14ac:dyDescent="0.25">
      <c r="A197" s="1">
        <v>5452</v>
      </c>
      <c r="B197" s="1" t="s">
        <v>214</v>
      </c>
      <c r="C197" t="s">
        <v>1</v>
      </c>
      <c r="D197" t="s">
        <v>430</v>
      </c>
      <c r="E197" t="s">
        <v>212</v>
      </c>
      <c r="F197" s="4" t="e">
        <f>VLOOKUP(A197,Costs!A:C,3,FALSE)</f>
        <v>#N/A</v>
      </c>
      <c r="G197">
        <f>Costs!C$24</f>
        <v>0</v>
      </c>
    </row>
    <row r="198" spans="1:9" x14ac:dyDescent="0.25">
      <c r="A198" s="1">
        <v>546</v>
      </c>
      <c r="B198" s="1" t="s">
        <v>215</v>
      </c>
      <c r="C198" t="s">
        <v>2</v>
      </c>
      <c r="D198" t="s">
        <v>430</v>
      </c>
      <c r="E198" t="s">
        <v>215</v>
      </c>
      <c r="F198" s="4" t="e">
        <f>VLOOKUP(A198,Costs!A:C,3,FALSE)</f>
        <v>#N/A</v>
      </c>
      <c r="G198">
        <f>Costs!C$24</f>
        <v>0</v>
      </c>
    </row>
    <row r="199" spans="1:9" x14ac:dyDescent="0.25">
      <c r="A199" s="1">
        <v>5461</v>
      </c>
      <c r="B199" s="1" t="s">
        <v>216</v>
      </c>
      <c r="C199" t="s">
        <v>2</v>
      </c>
      <c r="D199" t="s">
        <v>430</v>
      </c>
      <c r="E199" t="s">
        <v>215</v>
      </c>
      <c r="F199" s="4" t="e">
        <f>VLOOKUP(A199,Costs!A:C,3,FALSE)</f>
        <v>#N/A</v>
      </c>
      <c r="G199">
        <f>Costs!C$24</f>
        <v>0</v>
      </c>
    </row>
    <row r="200" spans="1:9" s="2" customFormat="1" ht="15.75" thickBot="1" x14ac:dyDescent="0.3">
      <c r="A200" s="22">
        <v>5462</v>
      </c>
      <c r="B200" s="22" t="s">
        <v>217</v>
      </c>
      <c r="C200" s="2" t="s">
        <v>1</v>
      </c>
      <c r="D200" s="2" t="s">
        <v>430</v>
      </c>
      <c r="E200" s="2" t="s">
        <v>215</v>
      </c>
      <c r="F200" s="5" t="e">
        <f>VLOOKUP(A200,Costs!A:C,3,FALSE)</f>
        <v>#N/A</v>
      </c>
      <c r="G200" s="2">
        <f>Costs!C$24</f>
        <v>0</v>
      </c>
      <c r="H200" s="28"/>
      <c r="I200"/>
    </row>
    <row r="201" spans="1:9" x14ac:dyDescent="0.25">
      <c r="A201" s="1">
        <v>55</v>
      </c>
      <c r="B201" s="1" t="s">
        <v>218</v>
      </c>
      <c r="C201" t="s">
        <v>2</v>
      </c>
      <c r="D201" t="s">
        <v>429</v>
      </c>
      <c r="E201" t="s">
        <v>218</v>
      </c>
      <c r="F201" s="4" t="e">
        <f>VLOOKUP(A201,Costs!A:C,3,FALSE)</f>
        <v>#N/A</v>
      </c>
      <c r="G201">
        <f>Costs!C$24</f>
        <v>0</v>
      </c>
    </row>
    <row r="202" spans="1:9" x14ac:dyDescent="0.25">
      <c r="A202" s="1">
        <v>5500</v>
      </c>
      <c r="B202" s="1" t="s">
        <v>219</v>
      </c>
      <c r="C202" t="s">
        <v>2</v>
      </c>
      <c r="D202" t="s">
        <v>430</v>
      </c>
      <c r="E202" t="s">
        <v>218</v>
      </c>
      <c r="F202" s="4" t="e">
        <f>VLOOKUP(A202,Costs!A:C,3,FALSE)</f>
        <v>#N/A</v>
      </c>
      <c r="G202">
        <f>Costs!C$24</f>
        <v>0</v>
      </c>
    </row>
    <row r="203" spans="1:9" x14ac:dyDescent="0.25">
      <c r="A203" s="1">
        <v>551</v>
      </c>
      <c r="B203" s="1" t="s">
        <v>220</v>
      </c>
      <c r="C203" t="s">
        <v>2</v>
      </c>
      <c r="D203" t="s">
        <v>429</v>
      </c>
      <c r="E203" t="s">
        <v>218</v>
      </c>
      <c r="F203" s="4" t="e">
        <f>VLOOKUP(A203,Costs!A:C,3,FALSE)</f>
        <v>#N/A</v>
      </c>
      <c r="G203">
        <f>Costs!C$24</f>
        <v>0</v>
      </c>
    </row>
    <row r="204" spans="1:9" x14ac:dyDescent="0.25">
      <c r="A204" s="1">
        <v>5511</v>
      </c>
      <c r="B204" s="1" t="s">
        <v>221</v>
      </c>
      <c r="C204" t="s">
        <v>2</v>
      </c>
      <c r="D204" t="s">
        <v>429</v>
      </c>
      <c r="E204" t="s">
        <v>218</v>
      </c>
      <c r="F204" s="4" t="e">
        <f>VLOOKUP(A204,Costs!A:C,3,FALSE)</f>
        <v>#N/A</v>
      </c>
      <c r="G204">
        <f>Costs!C$24</f>
        <v>0</v>
      </c>
    </row>
    <row r="205" spans="1:9" x14ac:dyDescent="0.25">
      <c r="A205" s="1">
        <v>5512</v>
      </c>
      <c r="B205" s="1" t="s">
        <v>222</v>
      </c>
      <c r="C205" t="s">
        <v>2</v>
      </c>
      <c r="D205" t="s">
        <v>429</v>
      </c>
      <c r="E205" t="s">
        <v>218</v>
      </c>
      <c r="F205" s="4" t="e">
        <f>VLOOKUP(A205,Costs!A:C,3,FALSE)</f>
        <v>#N/A</v>
      </c>
      <c r="G205">
        <f>Costs!C$24</f>
        <v>0</v>
      </c>
    </row>
    <row r="206" spans="1:9" x14ac:dyDescent="0.25">
      <c r="A206" s="1">
        <v>5513</v>
      </c>
      <c r="B206" s="1" t="s">
        <v>223</v>
      </c>
      <c r="C206" t="s">
        <v>2</v>
      </c>
      <c r="D206" t="s">
        <v>429</v>
      </c>
      <c r="E206" t="s">
        <v>218</v>
      </c>
      <c r="F206" s="4" t="e">
        <f>VLOOKUP(A206,Costs!A:C,3,FALSE)</f>
        <v>#N/A</v>
      </c>
      <c r="G206">
        <f>Costs!C$24</f>
        <v>0</v>
      </c>
    </row>
    <row r="207" spans="1:9" x14ac:dyDescent="0.25">
      <c r="A207" s="1">
        <v>5514</v>
      </c>
      <c r="B207" s="1" t="s">
        <v>224</v>
      </c>
      <c r="C207" t="s">
        <v>2</v>
      </c>
      <c r="D207" t="s">
        <v>429</v>
      </c>
      <c r="E207" t="s">
        <v>218</v>
      </c>
      <c r="F207" s="4" t="e">
        <f>VLOOKUP(A207,Costs!A:C,3,FALSE)</f>
        <v>#N/A</v>
      </c>
      <c r="G207">
        <f>Costs!C$24</f>
        <v>0</v>
      </c>
    </row>
    <row r="208" spans="1:9" x14ac:dyDescent="0.25">
      <c r="A208" s="1">
        <v>5515</v>
      </c>
      <c r="B208" s="1" t="s">
        <v>225</v>
      </c>
      <c r="C208" t="s">
        <v>2</v>
      </c>
      <c r="D208" t="s">
        <v>429</v>
      </c>
      <c r="E208" t="s">
        <v>218</v>
      </c>
      <c r="F208" s="4" t="e">
        <f>VLOOKUP(A208,Costs!A:C,3,FALSE)</f>
        <v>#N/A</v>
      </c>
      <c r="G208">
        <f>Costs!C$24</f>
        <v>0</v>
      </c>
    </row>
    <row r="209" spans="1:8" x14ac:dyDescent="0.25">
      <c r="A209" s="1">
        <v>5516</v>
      </c>
      <c r="B209" s="1" t="s">
        <v>226</v>
      </c>
      <c r="C209" t="s">
        <v>2</v>
      </c>
      <c r="D209" t="s">
        <v>429</v>
      </c>
      <c r="E209" t="s">
        <v>218</v>
      </c>
      <c r="F209" s="4" t="e">
        <f>VLOOKUP(A209,Costs!A:C,3,FALSE)</f>
        <v>#N/A</v>
      </c>
      <c r="G209">
        <f>Costs!C$24</f>
        <v>0</v>
      </c>
    </row>
    <row r="210" spans="1:8" x14ac:dyDescent="0.25">
      <c r="A210" s="1">
        <v>5517</v>
      </c>
      <c r="B210" s="1" t="s">
        <v>227</v>
      </c>
      <c r="C210" t="s">
        <v>2</v>
      </c>
      <c r="D210" t="s">
        <v>429</v>
      </c>
      <c r="E210" t="s">
        <v>218</v>
      </c>
      <c r="F210" s="4" t="e">
        <f>VLOOKUP(A210,Costs!A:C,3,FALSE)</f>
        <v>#N/A</v>
      </c>
      <c r="G210">
        <f>Costs!C$24</f>
        <v>0</v>
      </c>
    </row>
    <row r="211" spans="1:8" ht="16.5" customHeight="1" x14ac:dyDescent="0.25">
      <c r="A211" s="1">
        <v>552</v>
      </c>
      <c r="B211" s="1" t="s">
        <v>228</v>
      </c>
      <c r="C211" t="s">
        <v>2</v>
      </c>
      <c r="D211" t="s">
        <v>429</v>
      </c>
      <c r="E211" t="s">
        <v>218</v>
      </c>
      <c r="F211" s="4" t="e">
        <f>VLOOKUP(A211,Costs!A:C,3,FALSE)</f>
        <v>#N/A</v>
      </c>
      <c r="G211">
        <f>Costs!C$24</f>
        <v>0</v>
      </c>
    </row>
    <row r="212" spans="1:8" x14ac:dyDescent="0.25">
      <c r="A212" s="1">
        <v>5521</v>
      </c>
      <c r="B212" s="1" t="s">
        <v>229</v>
      </c>
      <c r="C212" t="s">
        <v>2</v>
      </c>
      <c r="D212" t="s">
        <v>429</v>
      </c>
      <c r="E212" t="s">
        <v>218</v>
      </c>
      <c r="F212" s="4" t="e">
        <f>VLOOKUP(A212,Costs!A:C,3,FALSE)</f>
        <v>#N/A</v>
      </c>
      <c r="G212">
        <f>Costs!C$24</f>
        <v>0</v>
      </c>
    </row>
    <row r="213" spans="1:8" x14ac:dyDescent="0.25">
      <c r="A213" s="1">
        <v>5522</v>
      </c>
      <c r="B213" s="1" t="s">
        <v>230</v>
      </c>
      <c r="C213" t="s">
        <v>2</v>
      </c>
      <c r="D213" t="s">
        <v>429</v>
      </c>
      <c r="E213" t="s">
        <v>218</v>
      </c>
      <c r="F213" s="4" t="e">
        <f>VLOOKUP(A213,Costs!A:C,3,FALSE)</f>
        <v>#N/A</v>
      </c>
      <c r="G213">
        <f>Costs!C$24</f>
        <v>0</v>
      </c>
    </row>
    <row r="214" spans="1:8" x14ac:dyDescent="0.25">
      <c r="A214" s="1">
        <v>5523</v>
      </c>
      <c r="B214" s="1" t="s">
        <v>231</v>
      </c>
      <c r="C214" t="s">
        <v>2</v>
      </c>
      <c r="D214" t="s">
        <v>429</v>
      </c>
      <c r="E214" t="s">
        <v>218</v>
      </c>
      <c r="F214" s="4" t="e">
        <f>VLOOKUP(A214,Costs!A:C,3,FALSE)</f>
        <v>#N/A</v>
      </c>
      <c r="G214">
        <f>Costs!C$24</f>
        <v>0</v>
      </c>
    </row>
    <row r="215" spans="1:8" x14ac:dyDescent="0.25">
      <c r="A215" s="1">
        <v>5524</v>
      </c>
      <c r="B215" s="1" t="s">
        <v>232</v>
      </c>
      <c r="C215" t="s">
        <v>2</v>
      </c>
      <c r="D215" t="s">
        <v>429</v>
      </c>
      <c r="E215" t="s">
        <v>218</v>
      </c>
      <c r="F215" s="4" t="e">
        <f>VLOOKUP(A215,Costs!A:C,3,FALSE)</f>
        <v>#N/A</v>
      </c>
      <c r="G215">
        <f>Costs!C$24</f>
        <v>0</v>
      </c>
    </row>
    <row r="216" spans="1:8" x14ac:dyDescent="0.25">
      <c r="A216" s="1">
        <v>5525</v>
      </c>
      <c r="B216" s="1" t="s">
        <v>233</v>
      </c>
      <c r="C216" t="s">
        <v>2</v>
      </c>
      <c r="D216" t="s">
        <v>429</v>
      </c>
      <c r="E216" t="s">
        <v>218</v>
      </c>
      <c r="F216" s="4" t="e">
        <f>VLOOKUP(A216,Costs!A:C,3,FALSE)</f>
        <v>#N/A</v>
      </c>
      <c r="G216">
        <f>Costs!C$24</f>
        <v>0</v>
      </c>
    </row>
    <row r="217" spans="1:8" x14ac:dyDescent="0.25">
      <c r="A217" s="1">
        <v>5526</v>
      </c>
      <c r="B217" s="1" t="s">
        <v>234</v>
      </c>
      <c r="C217" t="s">
        <v>2</v>
      </c>
      <c r="D217" t="s">
        <v>429</v>
      </c>
      <c r="E217" t="s">
        <v>218</v>
      </c>
      <c r="F217" s="4" t="e">
        <f>VLOOKUP(A217,Costs!A:C,3,FALSE)</f>
        <v>#N/A</v>
      </c>
      <c r="G217">
        <f>Costs!C$24</f>
        <v>0</v>
      </c>
    </row>
    <row r="218" spans="1:8" x14ac:dyDescent="0.25">
      <c r="A218" s="1">
        <v>5527</v>
      </c>
      <c r="B218" s="1" t="s">
        <v>235</v>
      </c>
      <c r="C218" t="s">
        <v>2</v>
      </c>
      <c r="D218" t="s">
        <v>429</v>
      </c>
      <c r="E218" t="s">
        <v>218</v>
      </c>
      <c r="F218" s="4" t="e">
        <f>VLOOKUP(A218,Costs!A:C,3,FALSE)</f>
        <v>#N/A</v>
      </c>
      <c r="G218">
        <f>Costs!C$24</f>
        <v>0</v>
      </c>
    </row>
    <row r="219" spans="1:8" x14ac:dyDescent="0.25">
      <c r="A219" s="1">
        <v>553</v>
      </c>
      <c r="B219" s="1" t="s">
        <v>236</v>
      </c>
      <c r="C219" t="s">
        <v>2</v>
      </c>
      <c r="D219" t="s">
        <v>429</v>
      </c>
      <c r="E219" t="s">
        <v>218</v>
      </c>
      <c r="F219" s="4" t="e">
        <f>VLOOKUP(A219,Costs!A:C,3,FALSE)</f>
        <v>#N/A</v>
      </c>
      <c r="G219">
        <f>Costs!C$24</f>
        <v>0</v>
      </c>
    </row>
    <row r="220" spans="1:8" x14ac:dyDescent="0.25">
      <c r="A220" s="29">
        <v>5531</v>
      </c>
      <c r="B220" s="29" t="s">
        <v>236</v>
      </c>
      <c r="C220" s="18" t="s">
        <v>2</v>
      </c>
      <c r="D220" s="18" t="s">
        <v>430</v>
      </c>
      <c r="E220" s="18" t="s">
        <v>218</v>
      </c>
      <c r="F220" s="31" t="e">
        <f>VLOOKUP(A220,Costs!A:C,3,FALSE)</f>
        <v>#N/A</v>
      </c>
      <c r="G220" s="18">
        <f>Costs!C$24</f>
        <v>0</v>
      </c>
      <c r="H220" s="18" t="s">
        <v>421</v>
      </c>
    </row>
    <row r="221" spans="1:8" x14ac:dyDescent="0.25">
      <c r="A221" s="44">
        <v>55319</v>
      </c>
      <c r="B221" s="44" t="s">
        <v>237</v>
      </c>
      <c r="C221" s="19" t="s">
        <v>2</v>
      </c>
      <c r="D221" s="19" t="s">
        <v>430</v>
      </c>
      <c r="E221" s="19" t="s">
        <v>218</v>
      </c>
      <c r="F221" s="45" t="e">
        <f>VLOOKUP(A221,Costs!A:C,3,FALSE)</f>
        <v>#N/A</v>
      </c>
      <c r="G221" s="19">
        <f>Costs!C$24</f>
        <v>0</v>
      </c>
      <c r="H221" s="46"/>
    </row>
    <row r="222" spans="1:8" x14ac:dyDescent="0.25">
      <c r="A222" s="1">
        <v>554</v>
      </c>
      <c r="B222" s="1" t="s">
        <v>9</v>
      </c>
      <c r="C222" t="s">
        <v>2</v>
      </c>
      <c r="D222" t="s">
        <v>429</v>
      </c>
      <c r="E222" t="s">
        <v>218</v>
      </c>
      <c r="F222" s="4" t="e">
        <f>VLOOKUP(A222,Costs!A:C,3,FALSE)</f>
        <v>#N/A</v>
      </c>
      <c r="G222">
        <f>Costs!C$24</f>
        <v>0</v>
      </c>
    </row>
    <row r="223" spans="1:8" x14ac:dyDescent="0.25">
      <c r="A223" s="1">
        <v>5541</v>
      </c>
      <c r="B223" s="1" t="s">
        <v>238</v>
      </c>
      <c r="C223" t="s">
        <v>2</v>
      </c>
      <c r="D223" t="s">
        <v>429</v>
      </c>
      <c r="E223" t="s">
        <v>218</v>
      </c>
      <c r="F223" s="4" t="e">
        <f>VLOOKUP(A223,Costs!A:C,3,FALSE)</f>
        <v>#N/A</v>
      </c>
      <c r="G223">
        <f>Costs!C$24</f>
        <v>0</v>
      </c>
    </row>
    <row r="224" spans="1:8" x14ac:dyDescent="0.25">
      <c r="A224" s="1">
        <v>5542</v>
      </c>
      <c r="B224" s="1" t="s">
        <v>239</v>
      </c>
      <c r="C224" t="s">
        <v>2</v>
      </c>
      <c r="D224" t="s">
        <v>429</v>
      </c>
      <c r="E224" t="s">
        <v>218</v>
      </c>
      <c r="F224" s="4" t="e">
        <f>VLOOKUP(A224,Costs!A:C,3,FALSE)</f>
        <v>#N/A</v>
      </c>
      <c r="G224">
        <f>Costs!C$24</f>
        <v>0</v>
      </c>
    </row>
    <row r="225" spans="1:9" x14ac:dyDescent="0.25">
      <c r="A225" s="1">
        <v>5543</v>
      </c>
      <c r="B225" s="1" t="s">
        <v>240</v>
      </c>
      <c r="C225" t="s">
        <v>2</v>
      </c>
      <c r="D225" t="s">
        <v>429</v>
      </c>
      <c r="E225" t="s">
        <v>218</v>
      </c>
      <c r="F225" s="4" t="e">
        <f>VLOOKUP(A225,Costs!A:C,3,FALSE)</f>
        <v>#N/A</v>
      </c>
      <c r="G225">
        <f>Costs!C$24</f>
        <v>0</v>
      </c>
    </row>
    <row r="226" spans="1:9" s="2" customFormat="1" ht="15.75" thickBot="1" x14ac:dyDescent="0.3">
      <c r="A226" s="22">
        <v>5546</v>
      </c>
      <c r="B226" s="22" t="s">
        <v>241</v>
      </c>
      <c r="C226" s="2" t="s">
        <v>2</v>
      </c>
      <c r="D226" s="2" t="s">
        <v>429</v>
      </c>
      <c r="E226" s="2" t="s">
        <v>218</v>
      </c>
      <c r="F226" s="5" t="e">
        <f>VLOOKUP(A226,Costs!A:C,3,FALSE)</f>
        <v>#N/A</v>
      </c>
      <c r="G226" s="2">
        <f>Costs!C$24</f>
        <v>0</v>
      </c>
      <c r="H226" s="28"/>
      <c r="I226"/>
    </row>
    <row r="227" spans="1:9" x14ac:dyDescent="0.25">
      <c r="A227" s="29">
        <v>56</v>
      </c>
      <c r="B227" s="29" t="s">
        <v>242</v>
      </c>
      <c r="C227" s="18" t="s">
        <v>2</v>
      </c>
      <c r="D227" s="18" t="s">
        <v>430</v>
      </c>
      <c r="E227" s="18" t="s">
        <v>242</v>
      </c>
      <c r="F227" s="31" t="e">
        <f>VLOOKUP(A227,Costs!A:C,3,FALSE)</f>
        <v>#N/A</v>
      </c>
      <c r="G227" s="18">
        <f>Costs!C$24</f>
        <v>0</v>
      </c>
      <c r="H227" s="32" t="s">
        <v>425</v>
      </c>
    </row>
    <row r="228" spans="1:9" x14ac:dyDescent="0.25">
      <c r="A228" s="1">
        <v>5600</v>
      </c>
      <c r="B228" s="1" t="s">
        <v>243</v>
      </c>
      <c r="C228" t="s">
        <v>2</v>
      </c>
      <c r="D228" t="s">
        <v>430</v>
      </c>
      <c r="E228" t="s">
        <v>242</v>
      </c>
      <c r="F228" s="4" t="e">
        <f>VLOOKUP(A228,Costs!A:C,3,FALSE)</f>
        <v>#N/A</v>
      </c>
      <c r="G228">
        <f>Costs!C$24</f>
        <v>0</v>
      </c>
    </row>
    <row r="229" spans="1:9" x14ac:dyDescent="0.25">
      <c r="A229" s="29">
        <v>561</v>
      </c>
      <c r="B229" s="29" t="s">
        <v>244</v>
      </c>
      <c r="C229" s="18" t="s">
        <v>10</v>
      </c>
      <c r="D229" s="18" t="s">
        <v>429</v>
      </c>
      <c r="E229" s="18" t="s">
        <v>242</v>
      </c>
      <c r="F229" s="31" t="e">
        <f>VLOOKUP(A229,Costs!A:C,3,FALSE)</f>
        <v>#N/A</v>
      </c>
      <c r="G229" s="18">
        <f>Costs!C$24</f>
        <v>0</v>
      </c>
      <c r="H229" s="33" t="s">
        <v>425</v>
      </c>
    </row>
    <row r="230" spans="1:9" x14ac:dyDescent="0.25">
      <c r="A230" s="1">
        <v>5611</v>
      </c>
      <c r="B230" s="1" t="s">
        <v>245</v>
      </c>
      <c r="C230" t="s">
        <v>10</v>
      </c>
      <c r="D230" t="s">
        <v>430</v>
      </c>
      <c r="E230" t="s">
        <v>242</v>
      </c>
      <c r="F230" s="4" t="e">
        <f>VLOOKUP(A230,Costs!A:C,3,FALSE)</f>
        <v>#N/A</v>
      </c>
      <c r="G230">
        <f>Costs!C$24</f>
        <v>0</v>
      </c>
    </row>
    <row r="231" spans="1:9" x14ac:dyDescent="0.25">
      <c r="A231" s="34">
        <v>5612</v>
      </c>
      <c r="B231" s="34" t="s">
        <v>246</v>
      </c>
      <c r="C231" s="35" t="s">
        <v>10</v>
      </c>
      <c r="D231" s="35" t="s">
        <v>430</v>
      </c>
      <c r="E231" s="35" t="s">
        <v>242</v>
      </c>
      <c r="F231" s="36" t="e">
        <f>VLOOKUP(A231,Costs!A:C,3,FALSE)</f>
        <v>#N/A</v>
      </c>
      <c r="G231" s="35">
        <f>Costs!C$24</f>
        <v>0</v>
      </c>
      <c r="H231" s="37"/>
    </row>
    <row r="232" spans="1:9" x14ac:dyDescent="0.25">
      <c r="A232" s="1">
        <v>5613</v>
      </c>
      <c r="B232" s="1" t="s">
        <v>247</v>
      </c>
      <c r="C232" t="s">
        <v>10</v>
      </c>
      <c r="D232" t="s">
        <v>430</v>
      </c>
      <c r="E232" t="s">
        <v>242</v>
      </c>
      <c r="F232" s="4" t="e">
        <f>VLOOKUP(A232,Costs!A:C,3,FALSE)</f>
        <v>#N/A</v>
      </c>
      <c r="G232">
        <f>Costs!C$24</f>
        <v>0</v>
      </c>
    </row>
    <row r="233" spans="1:9" x14ac:dyDescent="0.25">
      <c r="A233" s="34">
        <v>5614</v>
      </c>
      <c r="B233" s="34" t="s">
        <v>248</v>
      </c>
      <c r="C233" s="35" t="s">
        <v>10</v>
      </c>
      <c r="D233" s="35" t="s">
        <v>430</v>
      </c>
      <c r="E233" s="35" t="s">
        <v>242</v>
      </c>
      <c r="F233" s="36" t="e">
        <f>VLOOKUP(A233,Costs!A:C,3,FALSE)</f>
        <v>#N/A</v>
      </c>
      <c r="G233" s="35">
        <f>Costs!C$24</f>
        <v>0</v>
      </c>
      <c r="H233" s="37"/>
    </row>
    <row r="234" spans="1:9" x14ac:dyDescent="0.25">
      <c r="A234" s="1">
        <v>562</v>
      </c>
      <c r="B234" s="1" t="s">
        <v>249</v>
      </c>
      <c r="C234" t="s">
        <v>2</v>
      </c>
      <c r="D234" t="s">
        <v>430</v>
      </c>
      <c r="E234" t="s">
        <v>242</v>
      </c>
      <c r="F234" s="4" t="e">
        <f>VLOOKUP(A234,Costs!A:C,3,FALSE)</f>
        <v>#N/A</v>
      </c>
      <c r="G234">
        <f>Costs!C$24</f>
        <v>0</v>
      </c>
    </row>
    <row r="235" spans="1:9" x14ac:dyDescent="0.25">
      <c r="A235" s="1">
        <v>5621</v>
      </c>
      <c r="B235" s="1" t="s">
        <v>250</v>
      </c>
      <c r="C235" t="s">
        <v>2</v>
      </c>
      <c r="D235" t="s">
        <v>430</v>
      </c>
      <c r="E235" t="s">
        <v>242</v>
      </c>
      <c r="F235" s="4" t="e">
        <f>VLOOKUP(A235,Costs!A:C,3,FALSE)</f>
        <v>#N/A</v>
      </c>
      <c r="G235">
        <f>Costs!C$24</f>
        <v>0</v>
      </c>
    </row>
    <row r="236" spans="1:9" x14ac:dyDescent="0.25">
      <c r="A236" s="69">
        <v>56218</v>
      </c>
      <c r="B236" s="69" t="s">
        <v>251</v>
      </c>
      <c r="C236" s="68" t="s">
        <v>6</v>
      </c>
      <c r="D236" s="68" t="s">
        <v>430</v>
      </c>
      <c r="E236" s="68" t="s">
        <v>242</v>
      </c>
      <c r="F236" s="70" t="e">
        <f>VLOOKUP(A236,Costs!A:C,3,FALSE)</f>
        <v>#N/A</v>
      </c>
      <c r="G236" s="68">
        <f>Costs!C$24</f>
        <v>0</v>
      </c>
      <c r="H236" s="71"/>
    </row>
    <row r="237" spans="1:9" x14ac:dyDescent="0.25">
      <c r="A237" s="44">
        <v>56219</v>
      </c>
      <c r="B237" s="44" t="s">
        <v>252</v>
      </c>
      <c r="C237" s="19" t="s">
        <v>2</v>
      </c>
      <c r="D237" s="19" t="s">
        <v>430</v>
      </c>
      <c r="E237" s="19" t="s">
        <v>242</v>
      </c>
      <c r="F237" s="45" t="e">
        <f>VLOOKUP(A237,Costs!A:C,3,FALSE)</f>
        <v>#N/A</v>
      </c>
      <c r="G237" s="19">
        <f>Costs!C$24</f>
        <v>0</v>
      </c>
      <c r="H237" s="46"/>
    </row>
    <row r="238" spans="1:9" x14ac:dyDescent="0.25">
      <c r="A238" s="1">
        <v>5622</v>
      </c>
      <c r="B238" s="1" t="s">
        <v>250</v>
      </c>
      <c r="C238" t="s">
        <v>2</v>
      </c>
      <c r="D238" t="s">
        <v>430</v>
      </c>
      <c r="E238" t="s">
        <v>242</v>
      </c>
      <c r="F238" s="4" t="e">
        <f>VLOOKUP(A238,Costs!A:C,3,FALSE)</f>
        <v>#N/A</v>
      </c>
      <c r="G238">
        <f>Costs!C$24</f>
        <v>0</v>
      </c>
    </row>
    <row r="239" spans="1:9" x14ac:dyDescent="0.25">
      <c r="A239" s="1">
        <v>5623</v>
      </c>
      <c r="B239" s="1" t="s">
        <v>253</v>
      </c>
      <c r="C239" t="s">
        <v>2</v>
      </c>
      <c r="D239" t="s">
        <v>430</v>
      </c>
      <c r="E239" t="s">
        <v>242</v>
      </c>
      <c r="F239" s="4" t="e">
        <f>VLOOKUP(A239,Costs!A:C,3,FALSE)</f>
        <v>#N/A</v>
      </c>
      <c r="G239">
        <f>Costs!C$24</f>
        <v>0</v>
      </c>
    </row>
    <row r="240" spans="1:9" x14ac:dyDescent="0.25">
      <c r="A240" s="1">
        <v>5624</v>
      </c>
      <c r="B240" s="1" t="s">
        <v>254</v>
      </c>
      <c r="C240" t="s">
        <v>2</v>
      </c>
      <c r="D240" t="s">
        <v>430</v>
      </c>
      <c r="E240" t="s">
        <v>242</v>
      </c>
      <c r="F240" s="4" t="e">
        <f>VLOOKUP(A240,Costs!A:C,3,FALSE)</f>
        <v>#N/A</v>
      </c>
      <c r="G240">
        <f>Costs!C$24</f>
        <v>0</v>
      </c>
    </row>
    <row r="241" spans="1:9" x14ac:dyDescent="0.25">
      <c r="A241" s="1">
        <v>56241</v>
      </c>
      <c r="B241" s="1" t="s">
        <v>255</v>
      </c>
      <c r="C241" t="s">
        <v>2</v>
      </c>
      <c r="D241" t="s">
        <v>430</v>
      </c>
      <c r="E241" t="s">
        <v>242</v>
      </c>
      <c r="F241" s="4" t="e">
        <f>VLOOKUP(A241,Costs!A:C,3,FALSE)</f>
        <v>#N/A</v>
      </c>
      <c r="G241">
        <f>Costs!C$24</f>
        <v>0</v>
      </c>
    </row>
    <row r="242" spans="1:9" x14ac:dyDescent="0.25">
      <c r="A242" s="1">
        <v>56242</v>
      </c>
      <c r="B242" s="1" t="s">
        <v>256</v>
      </c>
      <c r="C242" t="s">
        <v>2</v>
      </c>
      <c r="D242" t="s">
        <v>430</v>
      </c>
      <c r="E242" t="s">
        <v>242</v>
      </c>
      <c r="F242" s="4" t="e">
        <f>VLOOKUP(A242,Costs!A:C,3,FALSE)</f>
        <v>#N/A</v>
      </c>
      <c r="G242">
        <f>Costs!C$24</f>
        <v>0</v>
      </c>
    </row>
    <row r="243" spans="1:9" x14ac:dyDescent="0.25">
      <c r="A243" s="1">
        <v>56243</v>
      </c>
      <c r="B243" s="1" t="s">
        <v>257</v>
      </c>
      <c r="C243" t="s">
        <v>2</v>
      </c>
      <c r="D243" t="s">
        <v>430</v>
      </c>
      <c r="E243" t="s">
        <v>242</v>
      </c>
      <c r="F243" s="4" t="e">
        <f>VLOOKUP(A243,Costs!A:C,3,FALSE)</f>
        <v>#N/A</v>
      </c>
      <c r="G243">
        <f>Costs!C$24</f>
        <v>0</v>
      </c>
    </row>
    <row r="244" spans="1:9" x14ac:dyDescent="0.25">
      <c r="A244" s="1">
        <v>56244</v>
      </c>
      <c r="B244" s="1" t="s">
        <v>258</v>
      </c>
      <c r="C244" t="s">
        <v>2</v>
      </c>
      <c r="D244" t="s">
        <v>430</v>
      </c>
      <c r="E244" t="s">
        <v>242</v>
      </c>
      <c r="F244" s="4" t="e">
        <f>VLOOKUP(A244,Costs!A:C,3,FALSE)</f>
        <v>#N/A</v>
      </c>
      <c r="G244">
        <f>Costs!C$24</f>
        <v>0</v>
      </c>
    </row>
    <row r="245" spans="1:9" x14ac:dyDescent="0.25">
      <c r="A245" s="1">
        <v>56245</v>
      </c>
      <c r="B245" s="1" t="s">
        <v>259</v>
      </c>
      <c r="C245" t="s">
        <v>2</v>
      </c>
      <c r="D245" t="s">
        <v>430</v>
      </c>
      <c r="E245" t="s">
        <v>242</v>
      </c>
      <c r="F245" s="4" t="e">
        <f>VLOOKUP(A245,Costs!A:C,3,FALSE)</f>
        <v>#N/A</v>
      </c>
      <c r="G245">
        <f>Costs!C$24</f>
        <v>0</v>
      </c>
    </row>
    <row r="246" spans="1:9" x14ac:dyDescent="0.25">
      <c r="A246" s="1">
        <v>5627</v>
      </c>
      <c r="B246" s="1" t="s">
        <v>260</v>
      </c>
      <c r="C246" t="s">
        <v>2</v>
      </c>
      <c r="D246" t="s">
        <v>430</v>
      </c>
      <c r="E246" t="s">
        <v>242</v>
      </c>
      <c r="F246" s="4" t="e">
        <f>VLOOKUP(A246,Costs!A:C,3,FALSE)</f>
        <v>#N/A</v>
      </c>
      <c r="G246">
        <f>Costs!C$24</f>
        <v>0</v>
      </c>
    </row>
    <row r="247" spans="1:9" s="2" customFormat="1" ht="15.75" thickBot="1" x14ac:dyDescent="0.3">
      <c r="A247" s="22">
        <v>5629</v>
      </c>
      <c r="B247" s="22" t="s">
        <v>261</v>
      </c>
      <c r="C247" s="2" t="s">
        <v>1</v>
      </c>
      <c r="D247" s="2" t="s">
        <v>430</v>
      </c>
      <c r="E247" s="2" t="s">
        <v>242</v>
      </c>
      <c r="F247" s="5" t="e">
        <f>VLOOKUP(A247,Costs!A:C,3,FALSE)</f>
        <v>#N/A</v>
      </c>
      <c r="G247" s="2">
        <f>Costs!C$24</f>
        <v>0</v>
      </c>
      <c r="H247" s="28"/>
      <c r="I247"/>
    </row>
    <row r="248" spans="1:9" x14ac:dyDescent="0.25">
      <c r="A248" s="1">
        <v>564</v>
      </c>
      <c r="B248" s="1" t="s">
        <v>262</v>
      </c>
      <c r="C248" t="s">
        <v>2</v>
      </c>
      <c r="D248" t="s">
        <v>429</v>
      </c>
      <c r="E248" t="s">
        <v>242</v>
      </c>
      <c r="F248" s="4" t="e">
        <f>VLOOKUP(A248,Costs!A:C,3,FALSE)</f>
        <v>#N/A</v>
      </c>
      <c r="G248">
        <f>Costs!C$24</f>
        <v>0</v>
      </c>
    </row>
    <row r="249" spans="1:9" x14ac:dyDescent="0.25">
      <c r="A249" s="1">
        <v>5641</v>
      </c>
      <c r="B249" s="1" t="s">
        <v>263</v>
      </c>
      <c r="C249" t="s">
        <v>2</v>
      </c>
      <c r="D249" t="s">
        <v>429</v>
      </c>
      <c r="E249" t="s">
        <v>242</v>
      </c>
      <c r="F249" s="4" t="e">
        <f>VLOOKUP(A249,Costs!A:C,3,FALSE)</f>
        <v>#N/A</v>
      </c>
      <c r="G249">
        <f>Costs!C$24</f>
        <v>0</v>
      </c>
    </row>
    <row r="250" spans="1:9" x14ac:dyDescent="0.25">
      <c r="A250" s="44">
        <v>56418</v>
      </c>
      <c r="B250" s="44" t="s">
        <v>264</v>
      </c>
      <c r="C250" s="19" t="s">
        <v>6</v>
      </c>
      <c r="D250" s="19" t="s">
        <v>430</v>
      </c>
      <c r="E250" s="19" t="s">
        <v>242</v>
      </c>
      <c r="F250" s="45" t="e">
        <f>VLOOKUP(A250,Costs!A:C,3,FALSE)</f>
        <v>#N/A</v>
      </c>
      <c r="G250" s="19">
        <f>Costs!C$24</f>
        <v>0</v>
      </c>
      <c r="H250" s="46"/>
    </row>
    <row r="251" spans="1:9" x14ac:dyDescent="0.25">
      <c r="A251" s="44">
        <v>56419</v>
      </c>
      <c r="B251" s="44" t="s">
        <v>265</v>
      </c>
      <c r="C251" s="19" t="s">
        <v>2</v>
      </c>
      <c r="D251" s="19" t="s">
        <v>430</v>
      </c>
      <c r="E251" s="19" t="s">
        <v>242</v>
      </c>
      <c r="F251" s="45" t="e">
        <f>VLOOKUP(A251,Costs!A:C,3,FALSE)</f>
        <v>#N/A</v>
      </c>
      <c r="G251" s="19">
        <f>Costs!C$24</f>
        <v>0</v>
      </c>
      <c r="H251" s="46"/>
    </row>
    <row r="252" spans="1:9" x14ac:dyDescent="0.25">
      <c r="A252" s="1">
        <v>5642</v>
      </c>
      <c r="B252" s="1" t="s">
        <v>266</v>
      </c>
      <c r="C252" t="s">
        <v>2</v>
      </c>
      <c r="D252" t="s">
        <v>429</v>
      </c>
      <c r="E252" t="s">
        <v>242</v>
      </c>
      <c r="F252" s="4" t="e">
        <f>VLOOKUP(A252,Costs!A:C,3,FALSE)</f>
        <v>#N/A</v>
      </c>
      <c r="G252">
        <f>Costs!C$24</f>
        <v>0</v>
      </c>
    </row>
    <row r="253" spans="1:9" x14ac:dyDescent="0.25">
      <c r="A253" s="1">
        <v>5643</v>
      </c>
      <c r="B253" s="1" t="s">
        <v>267</v>
      </c>
      <c r="C253" t="s">
        <v>2</v>
      </c>
      <c r="D253" t="s">
        <v>429</v>
      </c>
      <c r="E253" t="s">
        <v>242</v>
      </c>
      <c r="F253" s="4" t="e">
        <f>VLOOKUP(A253,Costs!A:C,3,FALSE)</f>
        <v>#N/A</v>
      </c>
      <c r="G253">
        <f>Costs!C$24</f>
        <v>0</v>
      </c>
    </row>
    <row r="254" spans="1:9" x14ac:dyDescent="0.25">
      <c r="A254" s="1">
        <v>5644</v>
      </c>
      <c r="B254" s="1" t="s">
        <v>268</v>
      </c>
      <c r="C254" t="s">
        <v>2</v>
      </c>
      <c r="D254" t="s">
        <v>429</v>
      </c>
      <c r="E254" t="s">
        <v>242</v>
      </c>
      <c r="F254" s="4" t="e">
        <f>VLOOKUP(A254,Costs!A:C,3,FALSE)</f>
        <v>#N/A</v>
      </c>
      <c r="G254">
        <f>Costs!C$24</f>
        <v>0</v>
      </c>
    </row>
    <row r="255" spans="1:9" x14ac:dyDescent="0.25">
      <c r="A255" s="1">
        <v>5645</v>
      </c>
      <c r="B255" s="1" t="s">
        <v>269</v>
      </c>
      <c r="C255" t="s">
        <v>2</v>
      </c>
      <c r="D255" t="s">
        <v>429</v>
      </c>
      <c r="E255" t="s">
        <v>242</v>
      </c>
      <c r="F255" s="4" t="e">
        <f>VLOOKUP(A255,Costs!A:C,3,FALSE)</f>
        <v>#N/A</v>
      </c>
      <c r="G255">
        <f>Costs!C$24</f>
        <v>0</v>
      </c>
    </row>
    <row r="256" spans="1:9" x14ac:dyDescent="0.25">
      <c r="A256" s="1">
        <v>5646</v>
      </c>
      <c r="B256" s="1" t="s">
        <v>11</v>
      </c>
      <c r="C256" t="s">
        <v>2</v>
      </c>
      <c r="D256" t="s">
        <v>429</v>
      </c>
      <c r="E256" t="s">
        <v>242</v>
      </c>
      <c r="F256" s="4" t="e">
        <f>VLOOKUP(A256,Costs!A:C,3,FALSE)</f>
        <v>#N/A</v>
      </c>
      <c r="G256">
        <f>Costs!C$24</f>
        <v>0</v>
      </c>
    </row>
    <row r="257" spans="1:8" x14ac:dyDescent="0.25">
      <c r="A257" s="1">
        <v>5647</v>
      </c>
      <c r="B257" s="1" t="s">
        <v>270</v>
      </c>
      <c r="C257" t="s">
        <v>2</v>
      </c>
      <c r="D257" t="s">
        <v>429</v>
      </c>
      <c r="E257" t="s">
        <v>242</v>
      </c>
      <c r="F257" s="4" t="e">
        <f>VLOOKUP(A257,Costs!A:C,3,FALSE)</f>
        <v>#N/A</v>
      </c>
      <c r="G257">
        <f>Costs!C$24</f>
        <v>0</v>
      </c>
    </row>
    <row r="258" spans="1:8" x14ac:dyDescent="0.25">
      <c r="A258" s="1">
        <v>565</v>
      </c>
      <c r="B258" s="1" t="s">
        <v>271</v>
      </c>
      <c r="C258" t="s">
        <v>2</v>
      </c>
      <c r="D258" t="s">
        <v>429</v>
      </c>
      <c r="E258" t="s">
        <v>242</v>
      </c>
      <c r="F258" s="4" t="e">
        <f>VLOOKUP(A258,Costs!A:C,3,FALSE)</f>
        <v>#N/A</v>
      </c>
      <c r="G258">
        <f>Costs!C$24</f>
        <v>0</v>
      </c>
    </row>
    <row r="259" spans="1:8" x14ac:dyDescent="0.25">
      <c r="A259" s="1">
        <v>5651</v>
      </c>
      <c r="B259" s="1" t="s">
        <v>272</v>
      </c>
      <c r="C259" t="s">
        <v>2</v>
      </c>
      <c r="D259" t="s">
        <v>429</v>
      </c>
      <c r="E259" t="s">
        <v>242</v>
      </c>
      <c r="F259" s="4" t="e">
        <f>VLOOKUP(A259,Costs!A:C,3,FALSE)</f>
        <v>#N/A</v>
      </c>
      <c r="G259">
        <f>Costs!C$24</f>
        <v>0</v>
      </c>
    </row>
    <row r="260" spans="1:8" x14ac:dyDescent="0.25">
      <c r="A260" s="44">
        <v>56518</v>
      </c>
      <c r="B260" s="44" t="s">
        <v>273</v>
      </c>
      <c r="C260" s="19" t="s">
        <v>6</v>
      </c>
      <c r="D260" s="19" t="s">
        <v>430</v>
      </c>
      <c r="E260" s="19" t="s">
        <v>242</v>
      </c>
      <c r="F260" s="45" t="e">
        <f>VLOOKUP(A260,Costs!A:C,3,FALSE)</f>
        <v>#N/A</v>
      </c>
      <c r="G260" s="19">
        <f>Costs!C$24</f>
        <v>0</v>
      </c>
      <c r="H260" s="46"/>
    </row>
    <row r="261" spans="1:8" x14ac:dyDescent="0.25">
      <c r="A261" s="44">
        <v>56519</v>
      </c>
      <c r="B261" s="44" t="s">
        <v>274</v>
      </c>
      <c r="C261" s="19" t="s">
        <v>2</v>
      </c>
      <c r="D261" s="19" t="s">
        <v>430</v>
      </c>
      <c r="E261" s="19" t="s">
        <v>242</v>
      </c>
      <c r="F261" s="45" t="e">
        <f>VLOOKUP(A261,Costs!A:C,3,FALSE)</f>
        <v>#N/A</v>
      </c>
      <c r="G261" s="19">
        <f>Costs!C$24</f>
        <v>0</v>
      </c>
      <c r="H261" s="46"/>
    </row>
    <row r="262" spans="1:8" x14ac:dyDescent="0.25">
      <c r="A262" s="1">
        <v>5652</v>
      </c>
      <c r="B262" s="1" t="s">
        <v>275</v>
      </c>
      <c r="C262" t="s">
        <v>2</v>
      </c>
      <c r="D262" t="s">
        <v>429</v>
      </c>
      <c r="E262" t="s">
        <v>242</v>
      </c>
      <c r="F262" s="4" t="e">
        <f>VLOOKUP(A262,Costs!A:C,3,FALSE)</f>
        <v>#N/A</v>
      </c>
      <c r="G262">
        <f>Costs!C$24</f>
        <v>0</v>
      </c>
    </row>
    <row r="263" spans="1:8" x14ac:dyDescent="0.25">
      <c r="A263" s="1">
        <v>5653</v>
      </c>
      <c r="B263" s="1" t="s">
        <v>276</v>
      </c>
      <c r="C263" t="s">
        <v>2</v>
      </c>
      <c r="D263" t="s">
        <v>429</v>
      </c>
      <c r="E263" t="s">
        <v>242</v>
      </c>
      <c r="F263" s="4" t="e">
        <f>VLOOKUP(A263,Costs!A:C,3,FALSE)</f>
        <v>#N/A</v>
      </c>
      <c r="G263">
        <f>Costs!C$24</f>
        <v>0</v>
      </c>
    </row>
    <row r="264" spans="1:8" x14ac:dyDescent="0.25">
      <c r="A264" s="1">
        <v>5654</v>
      </c>
      <c r="B264" s="1" t="s">
        <v>277</v>
      </c>
      <c r="C264" t="s">
        <v>2</v>
      </c>
      <c r="D264" t="s">
        <v>429</v>
      </c>
      <c r="E264" t="s">
        <v>242</v>
      </c>
      <c r="F264" s="4" t="e">
        <f>VLOOKUP(A264,Costs!A:C,3,FALSE)</f>
        <v>#N/A</v>
      </c>
      <c r="G264">
        <f>Costs!C$24</f>
        <v>0</v>
      </c>
    </row>
    <row r="265" spans="1:8" x14ac:dyDescent="0.25">
      <c r="A265" s="1">
        <v>5655</v>
      </c>
      <c r="B265" s="1" t="s">
        <v>278</v>
      </c>
      <c r="C265" t="s">
        <v>2</v>
      </c>
      <c r="D265" t="s">
        <v>429</v>
      </c>
      <c r="E265" t="s">
        <v>242</v>
      </c>
      <c r="F265" s="4" t="e">
        <f>VLOOKUP(A265,Costs!A:C,3,FALSE)</f>
        <v>#N/A</v>
      </c>
      <c r="G265">
        <f>Costs!C$24</f>
        <v>0</v>
      </c>
    </row>
    <row r="266" spans="1:8" x14ac:dyDescent="0.25">
      <c r="A266" s="1">
        <v>5656</v>
      </c>
      <c r="B266" s="1" t="s">
        <v>279</v>
      </c>
      <c r="C266" t="s">
        <v>2</v>
      </c>
      <c r="D266" t="s">
        <v>429</v>
      </c>
      <c r="E266" t="s">
        <v>242</v>
      </c>
      <c r="F266" s="4" t="e">
        <f>VLOOKUP(A266,Costs!A:C,3,FALSE)</f>
        <v>#N/A</v>
      </c>
      <c r="G266">
        <f>Costs!C$24</f>
        <v>0</v>
      </c>
    </row>
    <row r="267" spans="1:8" x14ac:dyDescent="0.25">
      <c r="A267" s="1">
        <v>5657</v>
      </c>
      <c r="B267" s="1" t="s">
        <v>280</v>
      </c>
      <c r="C267" t="s">
        <v>2</v>
      </c>
      <c r="D267" t="s">
        <v>429</v>
      </c>
      <c r="E267" t="s">
        <v>242</v>
      </c>
      <c r="F267" s="4" t="e">
        <f>VLOOKUP(A267,Costs!A:C,3,FALSE)</f>
        <v>#N/A</v>
      </c>
      <c r="G267">
        <f>Costs!C$24</f>
        <v>0</v>
      </c>
    </row>
    <row r="268" spans="1:8" x14ac:dyDescent="0.25">
      <c r="A268" s="1">
        <v>566</v>
      </c>
      <c r="B268" s="1" t="s">
        <v>281</v>
      </c>
      <c r="C268" t="s">
        <v>2</v>
      </c>
      <c r="D268" t="s">
        <v>429</v>
      </c>
      <c r="E268" t="s">
        <v>242</v>
      </c>
      <c r="F268" s="4" t="e">
        <f>VLOOKUP(A268,Costs!A:C,3,FALSE)</f>
        <v>#N/A</v>
      </c>
      <c r="G268">
        <f>Costs!C$24</f>
        <v>0</v>
      </c>
    </row>
    <row r="269" spans="1:8" x14ac:dyDescent="0.25">
      <c r="A269" s="1">
        <v>5661</v>
      </c>
      <c r="B269" s="1" t="s">
        <v>281</v>
      </c>
      <c r="C269" t="s">
        <v>2</v>
      </c>
      <c r="D269" t="s">
        <v>429</v>
      </c>
      <c r="E269" t="s">
        <v>242</v>
      </c>
      <c r="F269" s="4" t="e">
        <f>VLOOKUP(A269,Costs!A:C,3,FALSE)</f>
        <v>#N/A</v>
      </c>
      <c r="G269">
        <f>Costs!C$24</f>
        <v>0</v>
      </c>
    </row>
    <row r="270" spans="1:8" x14ac:dyDescent="0.25">
      <c r="A270" s="44">
        <v>56618</v>
      </c>
      <c r="B270" s="44" t="s">
        <v>282</v>
      </c>
      <c r="C270" s="19" t="s">
        <v>6</v>
      </c>
      <c r="D270" s="19" t="s">
        <v>430</v>
      </c>
      <c r="E270" s="19" t="s">
        <v>242</v>
      </c>
      <c r="F270" s="45" t="e">
        <f>VLOOKUP(A270,Costs!A:C,3,FALSE)</f>
        <v>#N/A</v>
      </c>
      <c r="G270" s="19">
        <f>Costs!C$24</f>
        <v>0</v>
      </c>
      <c r="H270" s="46"/>
    </row>
    <row r="271" spans="1:8" x14ac:dyDescent="0.25">
      <c r="A271" s="44">
        <v>56619</v>
      </c>
      <c r="B271" s="44" t="s">
        <v>283</v>
      </c>
      <c r="C271" s="19" t="s">
        <v>2</v>
      </c>
      <c r="D271" s="19" t="s">
        <v>430</v>
      </c>
      <c r="E271" s="19" t="s">
        <v>242</v>
      </c>
      <c r="F271" s="45" t="e">
        <f>VLOOKUP(A271,Costs!A:C,3,FALSE)</f>
        <v>#N/A</v>
      </c>
      <c r="G271" s="19">
        <f>Costs!C$24</f>
        <v>0</v>
      </c>
      <c r="H271" s="46"/>
    </row>
    <row r="272" spans="1:8" x14ac:dyDescent="0.25">
      <c r="A272" s="1">
        <v>5662</v>
      </c>
      <c r="B272" s="1" t="s">
        <v>284</v>
      </c>
      <c r="C272" t="s">
        <v>2</v>
      </c>
      <c r="D272" t="s">
        <v>429</v>
      </c>
      <c r="E272" t="s">
        <v>242</v>
      </c>
      <c r="F272" s="4" t="e">
        <f>VLOOKUP(A272,Costs!A:C,3,FALSE)</f>
        <v>#N/A</v>
      </c>
      <c r="G272">
        <f>Costs!C$24</f>
        <v>0</v>
      </c>
    </row>
    <row r="273" spans="1:8" x14ac:dyDescent="0.25">
      <c r="A273" s="1">
        <v>5663</v>
      </c>
      <c r="B273" s="1" t="s">
        <v>285</v>
      </c>
      <c r="C273" t="s">
        <v>2</v>
      </c>
      <c r="D273" t="s">
        <v>429</v>
      </c>
      <c r="E273" t="s">
        <v>242</v>
      </c>
      <c r="F273" s="4" t="e">
        <f>VLOOKUP(A273,Costs!A:C,3,FALSE)</f>
        <v>#N/A</v>
      </c>
      <c r="G273">
        <f>Costs!C$24</f>
        <v>0</v>
      </c>
    </row>
    <row r="274" spans="1:8" x14ac:dyDescent="0.25">
      <c r="A274" s="1">
        <v>567</v>
      </c>
      <c r="B274" s="1" t="s">
        <v>286</v>
      </c>
      <c r="C274" t="s">
        <v>2</v>
      </c>
      <c r="D274" t="s">
        <v>429</v>
      </c>
      <c r="E274" t="s">
        <v>242</v>
      </c>
      <c r="F274" s="4" t="e">
        <f>VLOOKUP(A274,Costs!A:C,3,FALSE)</f>
        <v>#N/A</v>
      </c>
      <c r="G274">
        <f>Costs!C$24</f>
        <v>0</v>
      </c>
    </row>
    <row r="275" spans="1:8" x14ac:dyDescent="0.25">
      <c r="A275" s="1">
        <v>5671</v>
      </c>
      <c r="B275" s="1" t="s">
        <v>287</v>
      </c>
      <c r="C275" t="s">
        <v>2</v>
      </c>
      <c r="D275" t="s">
        <v>429</v>
      </c>
      <c r="E275" t="s">
        <v>242</v>
      </c>
      <c r="F275" s="4" t="e">
        <f>VLOOKUP(A275,Costs!A:C,3,FALSE)</f>
        <v>#N/A</v>
      </c>
      <c r="G275">
        <f>Costs!C$24</f>
        <v>0</v>
      </c>
    </row>
    <row r="276" spans="1:8" x14ac:dyDescent="0.25">
      <c r="A276" s="44">
        <v>56718</v>
      </c>
      <c r="B276" s="44" t="s">
        <v>288</v>
      </c>
      <c r="C276" s="19" t="s">
        <v>6</v>
      </c>
      <c r="D276" s="19" t="s">
        <v>430</v>
      </c>
      <c r="E276" s="19" t="s">
        <v>242</v>
      </c>
      <c r="F276" s="45" t="e">
        <f>VLOOKUP(A276,Costs!A:C,3,FALSE)</f>
        <v>#N/A</v>
      </c>
      <c r="G276" s="19">
        <f>Costs!C$24</f>
        <v>0</v>
      </c>
      <c r="H276" s="46"/>
    </row>
    <row r="277" spans="1:8" x14ac:dyDescent="0.25">
      <c r="A277" s="44">
        <v>56719</v>
      </c>
      <c r="B277" s="44" t="s">
        <v>289</v>
      </c>
      <c r="C277" s="19" t="s">
        <v>2</v>
      </c>
      <c r="D277" s="19" t="s">
        <v>430</v>
      </c>
      <c r="E277" s="19" t="s">
        <v>242</v>
      </c>
      <c r="F277" s="45" t="e">
        <f>VLOOKUP(A277,Costs!A:C,3,FALSE)</f>
        <v>#N/A</v>
      </c>
      <c r="G277" s="19">
        <f>Costs!C$24</f>
        <v>0</v>
      </c>
      <c r="H277" s="46"/>
    </row>
    <row r="278" spans="1:8" x14ac:dyDescent="0.25">
      <c r="A278" s="1">
        <v>5672</v>
      </c>
      <c r="B278" s="1" t="s">
        <v>290</v>
      </c>
      <c r="C278" t="s">
        <v>2</v>
      </c>
      <c r="D278" t="s">
        <v>429</v>
      </c>
      <c r="E278" t="s">
        <v>242</v>
      </c>
      <c r="F278" s="4" t="e">
        <f>VLOOKUP(A278,Costs!A:C,3,FALSE)</f>
        <v>#N/A</v>
      </c>
      <c r="G278">
        <f>Costs!C$24</f>
        <v>0</v>
      </c>
    </row>
    <row r="279" spans="1:8" x14ac:dyDescent="0.25">
      <c r="A279" s="1">
        <v>5673</v>
      </c>
      <c r="B279" s="1" t="s">
        <v>291</v>
      </c>
      <c r="C279" t="s">
        <v>2</v>
      </c>
      <c r="D279" t="s">
        <v>429</v>
      </c>
      <c r="E279" t="s">
        <v>242</v>
      </c>
      <c r="F279" s="4" t="e">
        <f>VLOOKUP(A279,Costs!A:C,3,FALSE)</f>
        <v>#N/A</v>
      </c>
      <c r="G279">
        <f>Costs!C$24</f>
        <v>0</v>
      </c>
    </row>
    <row r="280" spans="1:8" x14ac:dyDescent="0.25">
      <c r="A280" s="1">
        <v>5674</v>
      </c>
      <c r="B280" s="1" t="s">
        <v>292</v>
      </c>
      <c r="C280" t="s">
        <v>2</v>
      </c>
      <c r="D280" t="s">
        <v>429</v>
      </c>
      <c r="E280" t="s">
        <v>242</v>
      </c>
      <c r="F280" s="4" t="e">
        <f>VLOOKUP(A280,Costs!A:C,3,FALSE)</f>
        <v>#N/A</v>
      </c>
      <c r="G280">
        <f>Costs!C$24</f>
        <v>0</v>
      </c>
    </row>
    <row r="281" spans="1:8" x14ac:dyDescent="0.25">
      <c r="A281" s="1">
        <v>5676</v>
      </c>
      <c r="B281" s="1" t="s">
        <v>293</v>
      </c>
      <c r="C281" t="s">
        <v>2</v>
      </c>
      <c r="D281" t="s">
        <v>429</v>
      </c>
      <c r="E281" t="s">
        <v>242</v>
      </c>
      <c r="F281" s="4" t="e">
        <f>VLOOKUP(A281,Costs!A:C,3,FALSE)</f>
        <v>#N/A</v>
      </c>
      <c r="G281">
        <f>Costs!C$24</f>
        <v>0</v>
      </c>
    </row>
    <row r="282" spans="1:8" x14ac:dyDescent="0.25">
      <c r="A282" s="1">
        <v>5677</v>
      </c>
      <c r="B282" s="1" t="s">
        <v>294</v>
      </c>
      <c r="C282" t="s">
        <v>2</v>
      </c>
      <c r="D282" t="s">
        <v>429</v>
      </c>
      <c r="E282" t="s">
        <v>242</v>
      </c>
      <c r="F282" s="4" t="e">
        <f>VLOOKUP(A282,Costs!A:C,3,FALSE)</f>
        <v>#N/A</v>
      </c>
      <c r="G282">
        <f>Costs!C$24</f>
        <v>0</v>
      </c>
    </row>
    <row r="283" spans="1:8" x14ac:dyDescent="0.25">
      <c r="A283" s="1">
        <v>569</v>
      </c>
      <c r="B283" s="1" t="s">
        <v>295</v>
      </c>
      <c r="C283" t="s">
        <v>2</v>
      </c>
      <c r="D283" t="s">
        <v>429</v>
      </c>
      <c r="E283" t="s">
        <v>242</v>
      </c>
      <c r="F283" s="4" t="e">
        <f>VLOOKUP(A283,Costs!A:C,3,FALSE)</f>
        <v>#N/A</v>
      </c>
      <c r="G283">
        <f>Costs!C$24</f>
        <v>0</v>
      </c>
    </row>
    <row r="284" spans="1:8" x14ac:dyDescent="0.25">
      <c r="A284" s="1">
        <v>5691</v>
      </c>
      <c r="B284" s="1" t="s">
        <v>296</v>
      </c>
      <c r="C284" t="s">
        <v>2</v>
      </c>
      <c r="D284" t="s">
        <v>429</v>
      </c>
      <c r="E284" t="s">
        <v>242</v>
      </c>
      <c r="F284" s="4" t="e">
        <f>VLOOKUP(A284,Costs!A:C,3,FALSE)</f>
        <v>#N/A</v>
      </c>
      <c r="G284">
        <f>Costs!C$24</f>
        <v>0</v>
      </c>
    </row>
    <row r="285" spans="1:8" x14ac:dyDescent="0.25">
      <c r="A285" s="1">
        <v>5692</v>
      </c>
      <c r="B285" s="1" t="s">
        <v>297</v>
      </c>
      <c r="C285" t="s">
        <v>2</v>
      </c>
      <c r="D285" t="s">
        <v>429</v>
      </c>
      <c r="E285" t="s">
        <v>242</v>
      </c>
      <c r="F285" s="4" t="e">
        <f>VLOOKUP(A285,Costs!A:C,3,FALSE)</f>
        <v>#N/A</v>
      </c>
      <c r="G285">
        <f>Costs!C$24</f>
        <v>0</v>
      </c>
    </row>
    <row r="286" spans="1:8" x14ac:dyDescent="0.25">
      <c r="A286" s="1">
        <v>5693</v>
      </c>
      <c r="B286" s="1" t="s">
        <v>298</v>
      </c>
      <c r="C286" t="s">
        <v>2</v>
      </c>
      <c r="D286" t="s">
        <v>429</v>
      </c>
      <c r="E286" t="s">
        <v>242</v>
      </c>
      <c r="F286" s="4" t="e">
        <f>VLOOKUP(A286,Costs!A:C,3,FALSE)</f>
        <v>#N/A</v>
      </c>
      <c r="G286">
        <f>Costs!C$24</f>
        <v>0</v>
      </c>
    </row>
    <row r="287" spans="1:8" x14ac:dyDescent="0.25">
      <c r="A287" s="1">
        <v>5694</v>
      </c>
      <c r="B287" s="1" t="s">
        <v>299</v>
      </c>
      <c r="C287" t="s">
        <v>2</v>
      </c>
      <c r="D287" t="s">
        <v>429</v>
      </c>
      <c r="E287" t="s">
        <v>242</v>
      </c>
      <c r="F287" s="4" t="e">
        <f>VLOOKUP(A287,Costs!A:C,3,FALSE)</f>
        <v>#N/A</v>
      </c>
      <c r="G287">
        <f>Costs!C$24</f>
        <v>0</v>
      </c>
    </row>
    <row r="288" spans="1:8" x14ac:dyDescent="0.25">
      <c r="A288" s="1">
        <v>5695</v>
      </c>
      <c r="B288" s="1" t="s">
        <v>300</v>
      </c>
      <c r="C288" t="s">
        <v>2</v>
      </c>
      <c r="D288" t="s">
        <v>429</v>
      </c>
      <c r="E288" t="s">
        <v>242</v>
      </c>
      <c r="F288" s="4" t="e">
        <f>VLOOKUP(A288,Costs!A:C,3,FALSE)</f>
        <v>#N/A</v>
      </c>
      <c r="G288">
        <f>Costs!C$24</f>
        <v>0</v>
      </c>
    </row>
    <row r="289" spans="1:9" x14ac:dyDescent="0.25">
      <c r="A289" s="1">
        <v>5697</v>
      </c>
      <c r="B289" s="1" t="s">
        <v>301</v>
      </c>
      <c r="C289" t="s">
        <v>2</v>
      </c>
      <c r="D289" t="s">
        <v>429</v>
      </c>
      <c r="E289" t="s">
        <v>242</v>
      </c>
      <c r="F289" s="4" t="e">
        <f>VLOOKUP(A289,Costs!A:C,3,FALSE)</f>
        <v>#N/A</v>
      </c>
      <c r="G289">
        <f>Costs!C$24</f>
        <v>0</v>
      </c>
    </row>
    <row r="290" spans="1:9" x14ac:dyDescent="0.25">
      <c r="A290" s="1">
        <v>5698</v>
      </c>
      <c r="B290" s="1" t="s">
        <v>302</v>
      </c>
      <c r="C290" t="s">
        <v>4</v>
      </c>
      <c r="D290" t="s">
        <v>429</v>
      </c>
      <c r="E290" t="s">
        <v>242</v>
      </c>
      <c r="F290" s="4" t="e">
        <f>VLOOKUP(A290,Costs!A:C,3,FALSE)</f>
        <v>#N/A</v>
      </c>
      <c r="G290">
        <f>Costs!C$24</f>
        <v>0</v>
      </c>
    </row>
    <row r="291" spans="1:9" x14ac:dyDescent="0.25">
      <c r="A291" s="1">
        <v>5699</v>
      </c>
      <c r="B291" s="1" t="s">
        <v>303</v>
      </c>
      <c r="C291" t="s">
        <v>1</v>
      </c>
      <c r="D291" t="s">
        <v>429</v>
      </c>
      <c r="E291" t="s">
        <v>242</v>
      </c>
      <c r="F291" s="4" t="e">
        <f>VLOOKUP(A291,Costs!A:C,3,FALSE)</f>
        <v>#N/A</v>
      </c>
      <c r="G291">
        <f>Costs!C$24</f>
        <v>0</v>
      </c>
    </row>
    <row r="292" spans="1:9" x14ac:dyDescent="0.25">
      <c r="A292" s="44">
        <v>56998</v>
      </c>
      <c r="B292" s="44" t="s">
        <v>304</v>
      </c>
      <c r="C292" s="19" t="s">
        <v>6</v>
      </c>
      <c r="D292" s="19" t="s">
        <v>430</v>
      </c>
      <c r="E292" s="19" t="s">
        <v>242</v>
      </c>
      <c r="F292" s="45" t="e">
        <f>VLOOKUP(A292,Costs!A:C,3,FALSE)</f>
        <v>#N/A</v>
      </c>
      <c r="G292" s="19">
        <f>Costs!C$24</f>
        <v>0</v>
      </c>
      <c r="H292" s="46"/>
    </row>
    <row r="293" spans="1:9" s="2" customFormat="1" ht="15.75" thickBot="1" x14ac:dyDescent="0.3">
      <c r="A293" s="47">
        <v>56999</v>
      </c>
      <c r="B293" s="47" t="s">
        <v>305</v>
      </c>
      <c r="C293" s="43" t="s">
        <v>2</v>
      </c>
      <c r="D293" s="43" t="s">
        <v>430</v>
      </c>
      <c r="E293" s="43" t="s">
        <v>242</v>
      </c>
      <c r="F293" s="48" t="e">
        <f>VLOOKUP(A293,Costs!A:C,3,FALSE)</f>
        <v>#N/A</v>
      </c>
      <c r="G293" s="43">
        <f>Costs!C$24</f>
        <v>0</v>
      </c>
      <c r="H293" s="49"/>
      <c r="I293"/>
    </row>
    <row r="294" spans="1:9" x14ac:dyDescent="0.25">
      <c r="A294" s="1">
        <v>57</v>
      </c>
      <c r="B294" s="1" t="s">
        <v>306</v>
      </c>
      <c r="C294" t="s">
        <v>2</v>
      </c>
      <c r="D294" t="s">
        <v>430</v>
      </c>
      <c r="E294" t="s">
        <v>431</v>
      </c>
      <c r="F294" s="4" t="e">
        <f>VLOOKUP(A294,Costs!A:C,3,FALSE)</f>
        <v>#N/A</v>
      </c>
      <c r="G294">
        <f>Costs!C$24</f>
        <v>0</v>
      </c>
    </row>
    <row r="295" spans="1:9" x14ac:dyDescent="0.25">
      <c r="A295" s="1">
        <v>570</v>
      </c>
      <c r="B295" s="1" t="s">
        <v>307</v>
      </c>
      <c r="C295" t="s">
        <v>2</v>
      </c>
      <c r="D295" t="s">
        <v>430</v>
      </c>
      <c r="E295" t="s">
        <v>431</v>
      </c>
      <c r="F295" s="4" t="e">
        <f>VLOOKUP(A295,Costs!A:C,3,FALSE)</f>
        <v>#N/A</v>
      </c>
      <c r="G295">
        <f>Costs!C$24</f>
        <v>0</v>
      </c>
    </row>
    <row r="296" spans="1:9" x14ac:dyDescent="0.25">
      <c r="A296" s="1">
        <v>5701</v>
      </c>
      <c r="B296" s="1" t="s">
        <v>308</v>
      </c>
      <c r="C296" t="s">
        <v>1</v>
      </c>
      <c r="D296" t="s">
        <v>430</v>
      </c>
      <c r="E296" t="s">
        <v>431</v>
      </c>
      <c r="F296" s="4" t="e">
        <f>VLOOKUP(A296,Costs!A:C,3,FALSE)</f>
        <v>#N/A</v>
      </c>
      <c r="G296">
        <f>Costs!C$24</f>
        <v>0</v>
      </c>
    </row>
    <row r="297" spans="1:9" x14ac:dyDescent="0.25">
      <c r="A297" s="1">
        <v>5702</v>
      </c>
      <c r="B297" s="1" t="s">
        <v>309</v>
      </c>
      <c r="C297" t="s">
        <v>1</v>
      </c>
      <c r="D297" t="s">
        <v>430</v>
      </c>
      <c r="E297" t="s">
        <v>431</v>
      </c>
      <c r="F297" s="4" t="e">
        <f>VLOOKUP(A297,Costs!A:C,3,FALSE)</f>
        <v>#N/A</v>
      </c>
      <c r="G297">
        <f>Costs!C$24</f>
        <v>0</v>
      </c>
    </row>
    <row r="298" spans="1:9" x14ac:dyDescent="0.25">
      <c r="A298" s="1">
        <v>571</v>
      </c>
      <c r="B298" s="1" t="s">
        <v>310</v>
      </c>
      <c r="C298" t="s">
        <v>2</v>
      </c>
      <c r="D298" t="s">
        <v>430</v>
      </c>
      <c r="E298" t="s">
        <v>431</v>
      </c>
      <c r="F298" s="4" t="e">
        <f>VLOOKUP(A298,Costs!A:C,3,FALSE)</f>
        <v>#N/A</v>
      </c>
      <c r="G298">
        <f>Costs!C$24</f>
        <v>0</v>
      </c>
    </row>
    <row r="299" spans="1:9" x14ac:dyDescent="0.25">
      <c r="A299" s="103">
        <v>5711</v>
      </c>
      <c r="B299" s="103" t="s">
        <v>311</v>
      </c>
      <c r="C299" s="104" t="s">
        <v>2</v>
      </c>
      <c r="D299" s="104" t="s">
        <v>429</v>
      </c>
      <c r="E299" s="104" t="s">
        <v>431</v>
      </c>
      <c r="F299" s="105" t="e">
        <f>VLOOKUP(A299,Costs!A:C,3,FALSE)</f>
        <v>#N/A</v>
      </c>
      <c r="G299" s="104">
        <f>Costs!C$24</f>
        <v>0</v>
      </c>
    </row>
    <row r="300" spans="1:9" x14ac:dyDescent="0.25">
      <c r="A300" s="103">
        <v>5712</v>
      </c>
      <c r="B300" s="103" t="s">
        <v>312</v>
      </c>
      <c r="C300" s="104" t="s">
        <v>1</v>
      </c>
      <c r="D300" s="104" t="s">
        <v>429</v>
      </c>
      <c r="E300" s="104" t="s">
        <v>431</v>
      </c>
      <c r="F300" s="105" t="e">
        <f>VLOOKUP(A300,Costs!A:C,3,FALSE)</f>
        <v>#N/A</v>
      </c>
      <c r="G300" s="104">
        <f>Costs!C$24</f>
        <v>0</v>
      </c>
    </row>
    <row r="301" spans="1:9" x14ac:dyDescent="0.25">
      <c r="A301" s="1">
        <v>5713</v>
      </c>
      <c r="B301" s="1" t="s">
        <v>313</v>
      </c>
      <c r="C301" t="s">
        <v>1</v>
      </c>
      <c r="D301" t="s">
        <v>430</v>
      </c>
      <c r="E301" t="s">
        <v>431</v>
      </c>
      <c r="F301" s="4" t="e">
        <f>VLOOKUP(A301,Costs!A:C,3,FALSE)</f>
        <v>#N/A</v>
      </c>
      <c r="G301">
        <f>Costs!C$24</f>
        <v>0</v>
      </c>
    </row>
    <row r="302" spans="1:9" x14ac:dyDescent="0.25">
      <c r="A302" s="1">
        <v>572</v>
      </c>
      <c r="B302" s="1" t="s">
        <v>314</v>
      </c>
      <c r="C302" t="s">
        <v>2</v>
      </c>
      <c r="D302" t="s">
        <v>430</v>
      </c>
      <c r="E302" t="s">
        <v>431</v>
      </c>
      <c r="F302" s="4" t="e">
        <f>VLOOKUP(A302,Costs!A:C,3,FALSE)</f>
        <v>#N/A</v>
      </c>
      <c r="G302">
        <f>Costs!C$24</f>
        <v>0</v>
      </c>
    </row>
    <row r="303" spans="1:9" x14ac:dyDescent="0.25">
      <c r="A303" s="1">
        <v>5721</v>
      </c>
      <c r="B303" s="1" t="s">
        <v>314</v>
      </c>
      <c r="C303" t="s">
        <v>2</v>
      </c>
      <c r="D303" t="s">
        <v>430</v>
      </c>
      <c r="E303" t="s">
        <v>431</v>
      </c>
      <c r="F303" s="4" t="e">
        <f>VLOOKUP(A303,Costs!A:C,3,FALSE)</f>
        <v>#N/A</v>
      </c>
      <c r="G303">
        <f>Costs!C$24</f>
        <v>0</v>
      </c>
    </row>
    <row r="304" spans="1:9" x14ac:dyDescent="0.25">
      <c r="A304" s="69">
        <v>57218</v>
      </c>
      <c r="B304" s="69" t="s">
        <v>315</v>
      </c>
      <c r="C304" s="68" t="s">
        <v>6</v>
      </c>
      <c r="D304" s="68" t="s">
        <v>430</v>
      </c>
      <c r="E304" s="68" t="s">
        <v>431</v>
      </c>
      <c r="F304" s="70" t="e">
        <f>VLOOKUP(A304,Costs!A:C,3,FALSE)</f>
        <v>#N/A</v>
      </c>
      <c r="G304" s="68">
        <f>Costs!C$24</f>
        <v>0</v>
      </c>
      <c r="H304" s="71"/>
    </row>
    <row r="305" spans="1:8" x14ac:dyDescent="0.25">
      <c r="A305" s="44">
        <v>57219</v>
      </c>
      <c r="B305" s="44" t="s">
        <v>316</v>
      </c>
      <c r="C305" s="19" t="s">
        <v>2</v>
      </c>
      <c r="D305" s="19" t="s">
        <v>430</v>
      </c>
      <c r="E305" s="19" t="s">
        <v>431</v>
      </c>
      <c r="F305" s="45" t="e">
        <f>VLOOKUP(A305,Costs!A:C,3,FALSE)</f>
        <v>#N/A</v>
      </c>
      <c r="G305" s="19">
        <f>Costs!C$24</f>
        <v>0</v>
      </c>
      <c r="H305" s="46"/>
    </row>
    <row r="306" spans="1:8" x14ac:dyDescent="0.25">
      <c r="A306" s="29">
        <v>5722</v>
      </c>
      <c r="B306" s="29" t="s">
        <v>317</v>
      </c>
      <c r="C306" s="18" t="s">
        <v>2</v>
      </c>
      <c r="D306" s="18" t="s">
        <v>430</v>
      </c>
      <c r="E306" s="18" t="s">
        <v>431</v>
      </c>
      <c r="F306" s="31" t="e">
        <f>VLOOKUP(A306,Costs!A:C,3,FALSE)</f>
        <v>#N/A</v>
      </c>
      <c r="G306" s="18">
        <f>Costs!C$24</f>
        <v>0</v>
      </c>
      <c r="H306" s="32" t="s">
        <v>426</v>
      </c>
    </row>
    <row r="307" spans="1:8" x14ac:dyDescent="0.25">
      <c r="A307" s="1">
        <v>5723</v>
      </c>
      <c r="B307" s="1" t="s">
        <v>318</v>
      </c>
      <c r="C307" t="s">
        <v>2</v>
      </c>
      <c r="D307" t="s">
        <v>430</v>
      </c>
      <c r="E307" t="s">
        <v>431</v>
      </c>
      <c r="F307" s="4" t="e">
        <f>VLOOKUP(A307,Costs!A:C,3,FALSE)</f>
        <v>#N/A</v>
      </c>
      <c r="G307">
        <f>Costs!C$24</f>
        <v>0</v>
      </c>
    </row>
    <row r="308" spans="1:8" x14ac:dyDescent="0.25">
      <c r="A308" s="29">
        <v>5724</v>
      </c>
      <c r="B308" s="29" t="s">
        <v>319</v>
      </c>
      <c r="C308" s="18" t="s">
        <v>2</v>
      </c>
      <c r="D308" s="18" t="s">
        <v>430</v>
      </c>
      <c r="E308" s="18" t="s">
        <v>431</v>
      </c>
      <c r="F308" s="31" t="e">
        <f>VLOOKUP(A308,Costs!A:C,3,FALSE)</f>
        <v>#N/A</v>
      </c>
      <c r="G308" s="18">
        <f>Costs!C$24</f>
        <v>0</v>
      </c>
      <c r="H308" s="32" t="s">
        <v>515</v>
      </c>
    </row>
    <row r="309" spans="1:8" x14ac:dyDescent="0.25">
      <c r="A309" s="69">
        <v>57248</v>
      </c>
      <c r="B309" s="69" t="s">
        <v>320</v>
      </c>
      <c r="C309" s="68" t="s">
        <v>6</v>
      </c>
      <c r="D309" s="68" t="s">
        <v>430</v>
      </c>
      <c r="E309" s="68" t="s">
        <v>431</v>
      </c>
      <c r="F309" s="70" t="e">
        <f>VLOOKUP(A309,Costs!A:C,3,FALSE)</f>
        <v>#N/A</v>
      </c>
      <c r="G309" s="68">
        <f>Costs!C$24</f>
        <v>0</v>
      </c>
      <c r="H309" s="71"/>
    </row>
    <row r="310" spans="1:8" x14ac:dyDescent="0.25">
      <c r="A310" s="44">
        <v>57249</v>
      </c>
      <c r="B310" s="44" t="s">
        <v>321</v>
      </c>
      <c r="C310" s="19" t="s">
        <v>2</v>
      </c>
      <c r="D310" s="19" t="s">
        <v>430</v>
      </c>
      <c r="E310" s="19" t="s">
        <v>431</v>
      </c>
      <c r="F310" s="45" t="e">
        <f>VLOOKUP(A310,Costs!A:C,3,FALSE)</f>
        <v>#N/A</v>
      </c>
      <c r="G310" s="19">
        <f>Costs!C$24</f>
        <v>0</v>
      </c>
      <c r="H310" s="46"/>
    </row>
    <row r="311" spans="1:8" x14ac:dyDescent="0.25">
      <c r="A311" s="1">
        <v>5725</v>
      </c>
      <c r="B311" s="1" t="s">
        <v>322</v>
      </c>
      <c r="C311" t="s">
        <v>2</v>
      </c>
      <c r="D311" t="s">
        <v>430</v>
      </c>
      <c r="E311" t="s">
        <v>431</v>
      </c>
      <c r="F311" s="4" t="e">
        <f>VLOOKUP(A311,Costs!A:C,3,FALSE)</f>
        <v>#N/A</v>
      </c>
      <c r="G311">
        <f>Costs!C$24</f>
        <v>0</v>
      </c>
    </row>
    <row r="312" spans="1:8" x14ac:dyDescent="0.25">
      <c r="A312" s="1">
        <v>57262</v>
      </c>
      <c r="B312" s="1" t="s">
        <v>323</v>
      </c>
      <c r="C312" t="s">
        <v>2</v>
      </c>
      <c r="D312" t="s">
        <v>430</v>
      </c>
      <c r="E312" t="s">
        <v>431</v>
      </c>
      <c r="F312" s="4" t="e">
        <f>VLOOKUP(A312,Costs!A:C,3,FALSE)</f>
        <v>#N/A</v>
      </c>
      <c r="G312">
        <f>Costs!C$24</f>
        <v>0</v>
      </c>
    </row>
    <row r="313" spans="1:8" x14ac:dyDescent="0.25">
      <c r="A313" s="1">
        <v>57263</v>
      </c>
      <c r="B313" s="1" t="s">
        <v>324</v>
      </c>
      <c r="C313" t="s">
        <v>2</v>
      </c>
      <c r="D313" t="s">
        <v>430</v>
      </c>
      <c r="E313" t="s">
        <v>431</v>
      </c>
      <c r="F313" s="4" t="e">
        <f>VLOOKUP(A313,Costs!A:C,3,FALSE)</f>
        <v>#N/A</v>
      </c>
      <c r="G313">
        <f>Costs!C$24</f>
        <v>0</v>
      </c>
    </row>
    <row r="314" spans="1:8" x14ac:dyDescent="0.25">
      <c r="A314" s="1">
        <v>57264</v>
      </c>
      <c r="B314" s="1" t="s">
        <v>325</v>
      </c>
      <c r="C314" t="s">
        <v>2</v>
      </c>
      <c r="D314" t="s">
        <v>430</v>
      </c>
      <c r="E314" t="s">
        <v>431</v>
      </c>
      <c r="F314" s="4" t="e">
        <f>VLOOKUP(A314,Costs!A:C,3,FALSE)</f>
        <v>#N/A</v>
      </c>
      <c r="G314">
        <f>Costs!C$24</f>
        <v>0</v>
      </c>
    </row>
    <row r="315" spans="1:8" x14ac:dyDescent="0.25">
      <c r="A315" s="1">
        <v>57265</v>
      </c>
      <c r="B315" s="1" t="s">
        <v>326</v>
      </c>
      <c r="C315" t="s">
        <v>2</v>
      </c>
      <c r="D315" t="s">
        <v>430</v>
      </c>
      <c r="E315" t="s">
        <v>431</v>
      </c>
      <c r="F315" s="4" t="e">
        <f>VLOOKUP(A315,Costs!A:C,3,FALSE)</f>
        <v>#N/A</v>
      </c>
      <c r="G315">
        <f>Costs!C$24</f>
        <v>0</v>
      </c>
    </row>
    <row r="316" spans="1:8" x14ac:dyDescent="0.25">
      <c r="A316" s="1">
        <v>5728</v>
      </c>
      <c r="B316" s="1" t="s">
        <v>327</v>
      </c>
      <c r="C316" t="s">
        <v>4</v>
      </c>
      <c r="D316" t="s">
        <v>430</v>
      </c>
      <c r="E316" t="s">
        <v>431</v>
      </c>
      <c r="F316" s="4" t="e">
        <f>VLOOKUP(A316,Costs!A:C,3,FALSE)</f>
        <v>#N/A</v>
      </c>
      <c r="G316">
        <f>Costs!C$24</f>
        <v>0</v>
      </c>
      <c r="H316" s="25"/>
    </row>
    <row r="317" spans="1:8" x14ac:dyDescent="0.25">
      <c r="A317" s="1">
        <v>5729</v>
      </c>
      <c r="B317" s="1" t="s">
        <v>328</v>
      </c>
      <c r="C317" t="s">
        <v>1</v>
      </c>
      <c r="D317" t="s">
        <v>430</v>
      </c>
      <c r="E317" t="s">
        <v>431</v>
      </c>
      <c r="F317" s="4" t="e">
        <f>VLOOKUP(A317,Costs!A:C,3,FALSE)</f>
        <v>#N/A</v>
      </c>
      <c r="G317">
        <f>Costs!C$24</f>
        <v>0</v>
      </c>
    </row>
    <row r="318" spans="1:8" x14ac:dyDescent="0.25">
      <c r="A318" s="1">
        <v>573</v>
      </c>
      <c r="B318" s="1" t="s">
        <v>329</v>
      </c>
      <c r="C318" t="s">
        <v>2</v>
      </c>
      <c r="D318" t="s">
        <v>430</v>
      </c>
      <c r="E318" t="s">
        <v>431</v>
      </c>
      <c r="F318" s="4" t="e">
        <f>VLOOKUP(A318,Costs!A:C,3,FALSE)</f>
        <v>#N/A</v>
      </c>
      <c r="G318">
        <f>Costs!C$24</f>
        <v>0</v>
      </c>
    </row>
    <row r="319" spans="1:8" x14ac:dyDescent="0.25">
      <c r="A319" s="1">
        <v>5731</v>
      </c>
      <c r="B319" s="1" t="s">
        <v>330</v>
      </c>
      <c r="C319" t="s">
        <v>2</v>
      </c>
      <c r="D319" t="s">
        <v>430</v>
      </c>
      <c r="E319" t="s">
        <v>431</v>
      </c>
      <c r="F319" s="4" t="e">
        <f>VLOOKUP(A319,Costs!A:C,3,FALSE)</f>
        <v>#N/A</v>
      </c>
      <c r="G319">
        <f>Costs!C$24</f>
        <v>0</v>
      </c>
    </row>
    <row r="320" spans="1:8" x14ac:dyDescent="0.25">
      <c r="A320" s="1">
        <v>57311</v>
      </c>
      <c r="B320" s="1" t="s">
        <v>331</v>
      </c>
      <c r="C320" t="s">
        <v>4</v>
      </c>
      <c r="D320" t="s">
        <v>430</v>
      </c>
      <c r="E320" t="s">
        <v>431</v>
      </c>
      <c r="F320" s="4" t="e">
        <f>VLOOKUP(A320,Costs!A:C,3,FALSE)</f>
        <v>#N/A</v>
      </c>
      <c r="G320">
        <f>Costs!C$24</f>
        <v>0</v>
      </c>
    </row>
    <row r="321" spans="1:8" x14ac:dyDescent="0.25">
      <c r="A321" s="1">
        <v>5732</v>
      </c>
      <c r="B321" s="1" t="s">
        <v>332</v>
      </c>
      <c r="C321" t="s">
        <v>2</v>
      </c>
      <c r="D321" t="s">
        <v>430</v>
      </c>
      <c r="E321" t="s">
        <v>431</v>
      </c>
      <c r="F321" s="4" t="e">
        <f>VLOOKUP(A321,Costs!A:C,3,FALSE)</f>
        <v>#N/A</v>
      </c>
      <c r="G321">
        <f>Costs!C$24</f>
        <v>0</v>
      </c>
    </row>
    <row r="322" spans="1:8" x14ac:dyDescent="0.25">
      <c r="A322" s="1">
        <v>5736</v>
      </c>
      <c r="B322" s="1" t="s">
        <v>333</v>
      </c>
      <c r="C322" t="s">
        <v>1</v>
      </c>
      <c r="D322" t="s">
        <v>430</v>
      </c>
      <c r="E322" t="s">
        <v>431</v>
      </c>
      <c r="F322" s="4" t="e">
        <f>VLOOKUP(A322,Costs!A:C,3,FALSE)</f>
        <v>#N/A</v>
      </c>
      <c r="G322">
        <f>Costs!C$24</f>
        <v>0</v>
      </c>
    </row>
    <row r="323" spans="1:8" x14ac:dyDescent="0.25">
      <c r="A323" s="1">
        <v>5737</v>
      </c>
      <c r="B323" s="1" t="s">
        <v>334</v>
      </c>
      <c r="C323" t="s">
        <v>1</v>
      </c>
      <c r="D323" t="s">
        <v>430</v>
      </c>
      <c r="E323" t="s">
        <v>431</v>
      </c>
      <c r="F323" s="4" t="e">
        <f>VLOOKUP(A323,Costs!A:C,3,FALSE)</f>
        <v>#N/A</v>
      </c>
      <c r="G323">
        <f>Costs!C$24</f>
        <v>0</v>
      </c>
    </row>
    <row r="324" spans="1:8" x14ac:dyDescent="0.25">
      <c r="A324" s="1">
        <v>5739</v>
      </c>
      <c r="B324" s="1" t="s">
        <v>335</v>
      </c>
      <c r="C324" t="s">
        <v>1</v>
      </c>
      <c r="D324" t="s">
        <v>430</v>
      </c>
      <c r="E324" t="s">
        <v>431</v>
      </c>
      <c r="F324" s="4" t="e">
        <f>VLOOKUP(A324,Costs!A:C,3,FALSE)</f>
        <v>#N/A</v>
      </c>
      <c r="G324">
        <f>Costs!C$24</f>
        <v>0</v>
      </c>
    </row>
    <row r="325" spans="1:8" x14ac:dyDescent="0.25">
      <c r="A325" s="1">
        <v>574</v>
      </c>
      <c r="B325" s="1" t="s">
        <v>12</v>
      </c>
      <c r="C325" t="s">
        <v>2</v>
      </c>
      <c r="D325" t="s">
        <v>430</v>
      </c>
      <c r="E325" t="s">
        <v>431</v>
      </c>
      <c r="F325" s="4" t="e">
        <f>VLOOKUP(A325,Costs!A:C,3,FALSE)</f>
        <v>#N/A</v>
      </c>
      <c r="G325">
        <f>Costs!C$24</f>
        <v>0</v>
      </c>
    </row>
    <row r="326" spans="1:8" x14ac:dyDescent="0.25">
      <c r="A326" s="1">
        <v>5741</v>
      </c>
      <c r="B326" s="1" t="s">
        <v>336</v>
      </c>
      <c r="C326" t="s">
        <v>2</v>
      </c>
      <c r="D326" t="s">
        <v>430</v>
      </c>
      <c r="E326" t="s">
        <v>431</v>
      </c>
      <c r="F326" s="4" t="e">
        <f>VLOOKUP(A326,Costs!A:C,3,FALSE)</f>
        <v>#N/A</v>
      </c>
      <c r="G326">
        <f>Costs!C$24</f>
        <v>0</v>
      </c>
    </row>
    <row r="327" spans="1:8" x14ac:dyDescent="0.25">
      <c r="A327" s="1">
        <v>575</v>
      </c>
      <c r="B327" s="1" t="s">
        <v>13</v>
      </c>
      <c r="C327" t="s">
        <v>2</v>
      </c>
      <c r="D327" t="s">
        <v>430</v>
      </c>
      <c r="E327" t="s">
        <v>431</v>
      </c>
      <c r="F327" s="4" t="e">
        <f>VLOOKUP(A327,Costs!A:C,3,FALSE)</f>
        <v>#N/A</v>
      </c>
      <c r="G327">
        <f>Costs!C$24</f>
        <v>0</v>
      </c>
    </row>
    <row r="328" spans="1:8" x14ac:dyDescent="0.25">
      <c r="A328" s="1">
        <v>5751</v>
      </c>
      <c r="B328" s="1" t="s">
        <v>337</v>
      </c>
      <c r="C328" t="s">
        <v>2</v>
      </c>
      <c r="D328" t="s">
        <v>430</v>
      </c>
      <c r="E328" t="s">
        <v>431</v>
      </c>
      <c r="F328" s="4" t="e">
        <f>VLOOKUP(A328,Costs!A:C,3,FALSE)</f>
        <v>#N/A</v>
      </c>
      <c r="G328">
        <f>Costs!C$24</f>
        <v>0</v>
      </c>
    </row>
    <row r="329" spans="1:8" x14ac:dyDescent="0.25">
      <c r="A329" s="69">
        <v>57518</v>
      </c>
      <c r="B329" s="69" t="s">
        <v>338</v>
      </c>
      <c r="C329" s="68" t="s">
        <v>6</v>
      </c>
      <c r="D329" s="68" t="s">
        <v>430</v>
      </c>
      <c r="E329" s="68" t="s">
        <v>431</v>
      </c>
      <c r="F329" s="70" t="e">
        <f>VLOOKUP(A329,Costs!A:C,3,FALSE)</f>
        <v>#N/A</v>
      </c>
      <c r="G329" s="68">
        <f>Costs!C$24</f>
        <v>0</v>
      </c>
      <c r="H329" s="71"/>
    </row>
    <row r="330" spans="1:8" x14ac:dyDescent="0.25">
      <c r="A330" s="44">
        <v>57519</v>
      </c>
      <c r="B330" s="44" t="s">
        <v>339</v>
      </c>
      <c r="C330" s="19" t="s">
        <v>2</v>
      </c>
      <c r="D330" s="19" t="s">
        <v>430</v>
      </c>
      <c r="E330" s="19" t="s">
        <v>431</v>
      </c>
      <c r="F330" s="45" t="e">
        <f>VLOOKUP(A330,Costs!A:C,3,FALSE)</f>
        <v>#N/A</v>
      </c>
      <c r="G330" s="19">
        <f>Costs!C$24</f>
        <v>0</v>
      </c>
      <c r="H330" s="46"/>
    </row>
    <row r="331" spans="1:8" x14ac:dyDescent="0.25">
      <c r="A331" s="1">
        <v>5752</v>
      </c>
      <c r="B331" s="1" t="s">
        <v>340</v>
      </c>
      <c r="C331" t="s">
        <v>2</v>
      </c>
      <c r="D331" t="s">
        <v>430</v>
      </c>
      <c r="E331" t="s">
        <v>431</v>
      </c>
      <c r="F331" s="4" t="e">
        <f>VLOOKUP(A331,Costs!A:C,3,FALSE)</f>
        <v>#N/A</v>
      </c>
      <c r="G331">
        <f>Costs!C$24</f>
        <v>0</v>
      </c>
    </row>
    <row r="332" spans="1:8" x14ac:dyDescent="0.25">
      <c r="A332" s="1">
        <v>5753</v>
      </c>
      <c r="B332" s="1" t="s">
        <v>341</v>
      </c>
      <c r="C332" t="s">
        <v>2</v>
      </c>
      <c r="D332" t="s">
        <v>430</v>
      </c>
      <c r="E332" t="s">
        <v>431</v>
      </c>
      <c r="F332" s="4" t="e">
        <f>VLOOKUP(A332,Costs!A:C,3,FALSE)</f>
        <v>#N/A</v>
      </c>
      <c r="G332">
        <f>Costs!C$24</f>
        <v>0</v>
      </c>
    </row>
    <row r="333" spans="1:8" x14ac:dyDescent="0.25">
      <c r="A333" s="82">
        <v>5754</v>
      </c>
      <c r="B333" s="82" t="s">
        <v>342</v>
      </c>
      <c r="C333" s="83" t="s">
        <v>2</v>
      </c>
      <c r="D333" s="83" t="s">
        <v>430</v>
      </c>
      <c r="E333" s="83" t="s">
        <v>431</v>
      </c>
      <c r="F333" s="84" t="e">
        <f>VLOOKUP(A333,Costs!A:C,3,FALSE)</f>
        <v>#N/A</v>
      </c>
      <c r="G333" s="83">
        <f>Costs!C$24</f>
        <v>0</v>
      </c>
      <c r="H333" s="85" t="s">
        <v>519</v>
      </c>
    </row>
    <row r="334" spans="1:8" x14ac:dyDescent="0.25">
      <c r="A334" s="1">
        <v>5759</v>
      </c>
      <c r="B334" s="1" t="s">
        <v>343</v>
      </c>
      <c r="C334" t="s">
        <v>1</v>
      </c>
      <c r="D334" t="s">
        <v>430</v>
      </c>
      <c r="E334" t="s">
        <v>431</v>
      </c>
      <c r="F334" s="4" t="e">
        <f>VLOOKUP(A334,Costs!A:C,3,FALSE)</f>
        <v>#N/A</v>
      </c>
      <c r="G334">
        <f>Costs!C$24</f>
        <v>0</v>
      </c>
    </row>
    <row r="335" spans="1:8" x14ac:dyDescent="0.25">
      <c r="A335" s="82">
        <v>576</v>
      </c>
      <c r="B335" s="82" t="s">
        <v>344</v>
      </c>
      <c r="C335" s="83" t="s">
        <v>2</v>
      </c>
      <c r="D335" s="83" t="s">
        <v>429</v>
      </c>
      <c r="E335" s="83" t="s">
        <v>431</v>
      </c>
      <c r="F335" s="84" t="e">
        <f>VLOOKUP(A335,Costs!A:C,3,FALSE)</f>
        <v>#N/A</v>
      </c>
      <c r="G335" s="83">
        <f>Costs!C$24</f>
        <v>0</v>
      </c>
    </row>
    <row r="336" spans="1:8" x14ac:dyDescent="0.25">
      <c r="A336" s="82">
        <v>5761</v>
      </c>
      <c r="B336" s="82" t="s">
        <v>345</v>
      </c>
      <c r="C336" s="83" t="s">
        <v>2</v>
      </c>
      <c r="D336" s="83" t="s">
        <v>430</v>
      </c>
      <c r="E336" s="83" t="s">
        <v>431</v>
      </c>
      <c r="F336" s="84" t="e">
        <f>VLOOKUP(A336,Costs!A:C,3,FALSE)</f>
        <v>#N/A</v>
      </c>
      <c r="G336" s="83">
        <f>Costs!C$24</f>
        <v>0</v>
      </c>
      <c r="H336" s="85" t="s">
        <v>456</v>
      </c>
    </row>
    <row r="337" spans="1:9" x14ac:dyDescent="0.25">
      <c r="A337" s="82">
        <v>5762</v>
      </c>
      <c r="B337" s="82" t="s">
        <v>346</v>
      </c>
      <c r="C337" s="83" t="s">
        <v>2</v>
      </c>
      <c r="D337" s="83" t="s">
        <v>430</v>
      </c>
      <c r="E337" s="83" t="s">
        <v>431</v>
      </c>
      <c r="F337" s="84" t="e">
        <f>VLOOKUP(A337,Costs!A:C,3,FALSE)</f>
        <v>#N/A</v>
      </c>
      <c r="G337" s="83">
        <f>Costs!C$24</f>
        <v>0</v>
      </c>
      <c r="H337" s="85" t="s">
        <v>516</v>
      </c>
    </row>
    <row r="338" spans="1:9" x14ac:dyDescent="0.25">
      <c r="A338" s="82">
        <v>5763</v>
      </c>
      <c r="B338" s="82" t="s">
        <v>189</v>
      </c>
      <c r="C338" s="83" t="s">
        <v>2</v>
      </c>
      <c r="D338" s="83" t="s">
        <v>430</v>
      </c>
      <c r="E338" s="83" t="s">
        <v>431</v>
      </c>
      <c r="F338" s="84" t="e">
        <f>VLOOKUP(A338,Costs!A:C,3,FALSE)</f>
        <v>#N/A</v>
      </c>
      <c r="G338" s="83">
        <f>Costs!C$24</f>
        <v>0</v>
      </c>
      <c r="H338" s="85" t="s">
        <v>517</v>
      </c>
    </row>
    <row r="339" spans="1:9" x14ac:dyDescent="0.25">
      <c r="A339" s="82">
        <v>5769</v>
      </c>
      <c r="B339" s="82" t="s">
        <v>347</v>
      </c>
      <c r="C339" s="83" t="s">
        <v>1</v>
      </c>
      <c r="D339" s="83" t="s">
        <v>430</v>
      </c>
      <c r="E339" s="83" t="s">
        <v>431</v>
      </c>
      <c r="F339" s="84" t="e">
        <f>VLOOKUP(A339,Costs!A:C,3,FALSE)</f>
        <v>#N/A</v>
      </c>
      <c r="G339" s="83">
        <f>Costs!C$24</f>
        <v>0</v>
      </c>
      <c r="H339" s="85" t="s">
        <v>518</v>
      </c>
    </row>
    <row r="340" spans="1:9" x14ac:dyDescent="0.25">
      <c r="A340" s="1">
        <v>577</v>
      </c>
      <c r="B340" s="1" t="s">
        <v>348</v>
      </c>
      <c r="C340" t="s">
        <v>2</v>
      </c>
      <c r="D340" t="s">
        <v>430</v>
      </c>
      <c r="E340" t="s">
        <v>431</v>
      </c>
      <c r="F340" s="4" t="e">
        <f>VLOOKUP(A340,Costs!A:C,3,FALSE)</f>
        <v>#N/A</v>
      </c>
      <c r="G340">
        <f>Costs!C$24</f>
        <v>0</v>
      </c>
    </row>
    <row r="341" spans="1:9" x14ac:dyDescent="0.25">
      <c r="A341" s="29">
        <v>5771</v>
      </c>
      <c r="B341" s="18" t="s">
        <v>349</v>
      </c>
      <c r="C341" s="18" t="s">
        <v>2</v>
      </c>
      <c r="D341" s="18" t="s">
        <v>430</v>
      </c>
      <c r="E341" s="18" t="s">
        <v>431</v>
      </c>
      <c r="F341" s="18" t="e">
        <f>VLOOKUP(A341,Costs!A:C,3,FALSE)</f>
        <v>#N/A</v>
      </c>
      <c r="G341" s="18">
        <f>Costs!C$24</f>
        <v>0</v>
      </c>
      <c r="H341" s="32" t="s">
        <v>427</v>
      </c>
    </row>
    <row r="342" spans="1:9" s="2" customFormat="1" ht="15.75" thickBot="1" x14ac:dyDescent="0.3">
      <c r="A342" s="29">
        <v>5772</v>
      </c>
      <c r="B342" s="18" t="s">
        <v>350</v>
      </c>
      <c r="C342" s="18" t="s">
        <v>2</v>
      </c>
      <c r="D342" s="18" t="s">
        <v>430</v>
      </c>
      <c r="E342" s="18" t="s">
        <v>431</v>
      </c>
      <c r="F342" s="18" t="e">
        <f>VLOOKUP(A342,Costs!A:C,3,FALSE)</f>
        <v>#N/A</v>
      </c>
      <c r="G342" s="18">
        <f>Costs!C$24</f>
        <v>0</v>
      </c>
      <c r="H342" s="32" t="s">
        <v>427</v>
      </c>
      <c r="I342"/>
    </row>
    <row r="343" spans="1:9" x14ac:dyDescent="0.25">
      <c r="A343" s="1">
        <v>578</v>
      </c>
      <c r="B343" s="1" t="s">
        <v>351</v>
      </c>
      <c r="C343" t="s">
        <v>2</v>
      </c>
      <c r="D343" t="s">
        <v>429</v>
      </c>
      <c r="E343" t="s">
        <v>431</v>
      </c>
      <c r="F343" s="4" t="e">
        <f>VLOOKUP(A343,Costs!A:C,3,FALSE)</f>
        <v>#N/A</v>
      </c>
      <c r="G343">
        <f>Costs!C$24</f>
        <v>0</v>
      </c>
    </row>
    <row r="344" spans="1:9" x14ac:dyDescent="0.25">
      <c r="A344" s="1">
        <v>5781</v>
      </c>
      <c r="B344" s="1" t="s">
        <v>351</v>
      </c>
      <c r="C344" t="s">
        <v>2</v>
      </c>
      <c r="D344" t="s">
        <v>429</v>
      </c>
      <c r="E344" t="s">
        <v>431</v>
      </c>
      <c r="F344" s="4" t="e">
        <f>VLOOKUP(A344,Costs!A:C,3,FALSE)</f>
        <v>#N/A</v>
      </c>
      <c r="G344">
        <f>Costs!C$24</f>
        <v>0</v>
      </c>
    </row>
    <row r="345" spans="1:9" x14ac:dyDescent="0.25">
      <c r="A345" s="1">
        <v>5782</v>
      </c>
      <c r="B345" s="1" t="s">
        <v>352</v>
      </c>
      <c r="C345" t="s">
        <v>2</v>
      </c>
      <c r="D345" t="s">
        <v>429</v>
      </c>
      <c r="E345" t="s">
        <v>431</v>
      </c>
      <c r="F345" s="4" t="e">
        <f>VLOOKUP(A345,Costs!A:C,3,FALSE)</f>
        <v>#N/A</v>
      </c>
      <c r="G345">
        <f>Costs!C$24</f>
        <v>0</v>
      </c>
    </row>
    <row r="346" spans="1:9" x14ac:dyDescent="0.25">
      <c r="A346" s="1">
        <v>5784</v>
      </c>
      <c r="B346" s="1" t="s">
        <v>353</v>
      </c>
      <c r="C346" t="s">
        <v>2</v>
      </c>
      <c r="D346" t="s">
        <v>429</v>
      </c>
      <c r="E346" t="s">
        <v>431</v>
      </c>
      <c r="F346" s="4" t="e">
        <f>VLOOKUP(A346,Costs!A:C,3,FALSE)</f>
        <v>#N/A</v>
      </c>
      <c r="G346">
        <f>Costs!C$24</f>
        <v>0</v>
      </c>
    </row>
    <row r="347" spans="1:9" x14ac:dyDescent="0.25">
      <c r="A347" s="1">
        <v>5785</v>
      </c>
      <c r="B347" s="1" t="s">
        <v>354</v>
      </c>
      <c r="C347" t="s">
        <v>1</v>
      </c>
      <c r="D347" t="s">
        <v>429</v>
      </c>
      <c r="E347" t="s">
        <v>431</v>
      </c>
      <c r="F347" s="4" t="e">
        <f>VLOOKUP(A347,Costs!A:C,3,FALSE)</f>
        <v>#N/A</v>
      </c>
      <c r="G347">
        <f>Costs!C$24</f>
        <v>0</v>
      </c>
    </row>
    <row r="348" spans="1:9" x14ac:dyDescent="0.25">
      <c r="A348" s="1">
        <v>57850</v>
      </c>
      <c r="B348" s="1" t="s">
        <v>355</v>
      </c>
      <c r="C348" t="s">
        <v>1</v>
      </c>
      <c r="D348" t="s">
        <v>429</v>
      </c>
      <c r="E348" t="s">
        <v>431</v>
      </c>
      <c r="F348" s="4" t="e">
        <f>VLOOKUP(A348,Costs!A:C,3,FALSE)</f>
        <v>#N/A</v>
      </c>
      <c r="G348">
        <f>Costs!C$24</f>
        <v>0</v>
      </c>
    </row>
    <row r="349" spans="1:9" x14ac:dyDescent="0.25">
      <c r="A349" s="1">
        <v>57851</v>
      </c>
      <c r="B349" s="1" t="s">
        <v>356</v>
      </c>
      <c r="C349" t="s">
        <v>1</v>
      </c>
      <c r="D349" t="s">
        <v>429</v>
      </c>
      <c r="E349" t="s">
        <v>431</v>
      </c>
      <c r="F349" s="4" t="e">
        <f>VLOOKUP(A349,Costs!A:C,3,FALSE)</f>
        <v>#N/A</v>
      </c>
      <c r="G349">
        <f>Costs!C$24</f>
        <v>0</v>
      </c>
    </row>
    <row r="350" spans="1:9" x14ac:dyDescent="0.25">
      <c r="A350" s="1">
        <v>5786</v>
      </c>
      <c r="B350" s="1" t="s">
        <v>357</v>
      </c>
      <c r="C350" t="s">
        <v>2</v>
      </c>
      <c r="D350" t="s">
        <v>429</v>
      </c>
      <c r="E350" t="s">
        <v>431</v>
      </c>
      <c r="F350" s="4" t="e">
        <f>VLOOKUP(A350,Costs!A:C,3,FALSE)</f>
        <v>#N/A</v>
      </c>
      <c r="G350">
        <f>Costs!C$24</f>
        <v>0</v>
      </c>
    </row>
    <row r="351" spans="1:9" s="2" customFormat="1" ht="15.75" thickBot="1" x14ac:dyDescent="0.3">
      <c r="A351" s="22">
        <v>5787</v>
      </c>
      <c r="B351" s="22" t="s">
        <v>358</v>
      </c>
      <c r="C351" s="2" t="s">
        <v>2</v>
      </c>
      <c r="D351" s="2" t="s">
        <v>429</v>
      </c>
      <c r="E351" s="2" t="s">
        <v>431</v>
      </c>
      <c r="F351" s="5" t="e">
        <f>VLOOKUP(A351,Costs!A:C,3,FALSE)</f>
        <v>#N/A</v>
      </c>
      <c r="G351" s="2">
        <f>Costs!C$24</f>
        <v>0</v>
      </c>
      <c r="H351" s="28"/>
      <c r="I351"/>
    </row>
    <row r="352" spans="1:9" x14ac:dyDescent="0.25">
      <c r="A352" s="1">
        <v>579</v>
      </c>
      <c r="B352" s="1" t="s">
        <v>359</v>
      </c>
      <c r="C352" t="s">
        <v>2</v>
      </c>
      <c r="D352" t="s">
        <v>429</v>
      </c>
      <c r="E352" t="s">
        <v>431</v>
      </c>
      <c r="F352" s="4" t="e">
        <f>VLOOKUP(A352,Costs!A:C,3,FALSE)</f>
        <v>#N/A</v>
      </c>
      <c r="G352">
        <f>Costs!C$24</f>
        <v>0</v>
      </c>
    </row>
    <row r="353" spans="1:9" x14ac:dyDescent="0.25">
      <c r="A353" s="103">
        <v>5791</v>
      </c>
      <c r="B353" s="103" t="s">
        <v>360</v>
      </c>
      <c r="C353" s="104" t="s">
        <v>2</v>
      </c>
      <c r="D353" s="104" t="s">
        <v>429</v>
      </c>
      <c r="E353" s="104" t="s">
        <v>431</v>
      </c>
      <c r="F353" s="105" t="e">
        <f>VLOOKUP(A353,Costs!A:C,3,FALSE)</f>
        <v>#N/A</v>
      </c>
      <c r="G353" s="104">
        <f>Costs!C$24</f>
        <v>0</v>
      </c>
      <c r="H353" s="37"/>
    </row>
    <row r="354" spans="1:9" x14ac:dyDescent="0.25">
      <c r="A354" s="69">
        <v>57918</v>
      </c>
      <c r="B354" s="69" t="s">
        <v>433</v>
      </c>
      <c r="C354" s="68" t="s">
        <v>6</v>
      </c>
      <c r="D354" s="68" t="s">
        <v>430</v>
      </c>
      <c r="E354" s="68" t="s">
        <v>431</v>
      </c>
      <c r="F354" s="70" t="e">
        <f>VLOOKUP(A354,Costs!A:C,3,FALSE)</f>
        <v>#N/A</v>
      </c>
      <c r="G354" s="35">
        <f>Costs!C$24</f>
        <v>0</v>
      </c>
      <c r="H354" s="71"/>
    </row>
    <row r="355" spans="1:9" x14ac:dyDescent="0.25">
      <c r="A355" s="34">
        <v>57919</v>
      </c>
      <c r="B355" s="34" t="s">
        <v>361</v>
      </c>
      <c r="C355" s="35" t="s">
        <v>2</v>
      </c>
      <c r="D355" s="35" t="s">
        <v>430</v>
      </c>
      <c r="E355" s="35" t="s">
        <v>431</v>
      </c>
      <c r="F355" s="36" t="e">
        <f>VLOOKUP(A355,Costs!A:C,3,FALSE)</f>
        <v>#N/A</v>
      </c>
      <c r="G355" s="35">
        <f>Costs!C$24</f>
        <v>0</v>
      </c>
      <c r="H355" s="37"/>
    </row>
    <row r="356" spans="1:9" x14ac:dyDescent="0.25">
      <c r="A356" s="34">
        <v>5792</v>
      </c>
      <c r="B356" s="34" t="s">
        <v>362</v>
      </c>
      <c r="C356" s="35" t="s">
        <v>2</v>
      </c>
      <c r="D356" s="35" t="s">
        <v>430</v>
      </c>
      <c r="E356" s="35" t="s">
        <v>431</v>
      </c>
      <c r="F356" s="36" t="e">
        <f>VLOOKUP(A356,Costs!A:C,3,FALSE)</f>
        <v>#N/A</v>
      </c>
      <c r="G356" s="35">
        <f>Costs!C$24</f>
        <v>0</v>
      </c>
      <c r="H356" s="37"/>
    </row>
    <row r="357" spans="1:9" x14ac:dyDescent="0.25">
      <c r="A357" s="1">
        <v>5793</v>
      </c>
      <c r="B357" s="1" t="s">
        <v>363</v>
      </c>
      <c r="C357" t="s">
        <v>2</v>
      </c>
      <c r="D357" t="s">
        <v>429</v>
      </c>
      <c r="E357" t="s">
        <v>431</v>
      </c>
      <c r="F357" s="4" t="e">
        <f>VLOOKUP(A357,Costs!A:C,3,FALSE)</f>
        <v>#N/A</v>
      </c>
      <c r="G357" s="35">
        <f>Costs!C$24</f>
        <v>0</v>
      </c>
    </row>
    <row r="358" spans="1:9" x14ac:dyDescent="0.25">
      <c r="A358" s="1">
        <v>5794</v>
      </c>
      <c r="B358" s="1" t="s">
        <v>364</v>
      </c>
      <c r="C358" t="s">
        <v>2</v>
      </c>
      <c r="D358" t="s">
        <v>429</v>
      </c>
      <c r="E358" t="s">
        <v>431</v>
      </c>
      <c r="F358" s="4" t="e">
        <f>VLOOKUP(A358,Costs!A:C,3,FALSE)</f>
        <v>#N/A</v>
      </c>
      <c r="G358" s="35">
        <f>Costs!C$24</f>
        <v>0</v>
      </c>
    </row>
    <row r="359" spans="1:9" x14ac:dyDescent="0.25">
      <c r="A359" s="1">
        <v>5795</v>
      </c>
      <c r="B359" s="1" t="s">
        <v>365</v>
      </c>
      <c r="C359" t="s">
        <v>2</v>
      </c>
      <c r="D359" t="s">
        <v>429</v>
      </c>
      <c r="E359" t="s">
        <v>431</v>
      </c>
      <c r="F359" s="4" t="e">
        <f>VLOOKUP(A359,Costs!A:C,3,FALSE)</f>
        <v>#N/A</v>
      </c>
      <c r="G359" s="35">
        <f>Costs!C$24</f>
        <v>0</v>
      </c>
    </row>
    <row r="360" spans="1:9" x14ac:dyDescent="0.25">
      <c r="A360" s="1">
        <v>5796</v>
      </c>
      <c r="B360" s="1" t="s">
        <v>366</v>
      </c>
      <c r="C360" t="s">
        <v>2</v>
      </c>
      <c r="D360" t="s">
        <v>429</v>
      </c>
      <c r="E360" t="s">
        <v>431</v>
      </c>
      <c r="F360" s="4" t="e">
        <f>VLOOKUP(A360,Costs!A:C,3,FALSE)</f>
        <v>#N/A</v>
      </c>
      <c r="G360">
        <f>Costs!C$24</f>
        <v>0</v>
      </c>
    </row>
    <row r="361" spans="1:9" x14ac:dyDescent="0.25">
      <c r="A361" s="1">
        <v>5797</v>
      </c>
      <c r="B361" s="1" t="s">
        <v>359</v>
      </c>
      <c r="C361" t="s">
        <v>2</v>
      </c>
      <c r="D361" t="s">
        <v>429</v>
      </c>
      <c r="E361" t="s">
        <v>431</v>
      </c>
      <c r="F361" s="4" t="e">
        <f>VLOOKUP(A361,Costs!A:C,3,FALSE)</f>
        <v>#N/A</v>
      </c>
      <c r="G361">
        <f>Costs!C$24</f>
        <v>0</v>
      </c>
    </row>
    <row r="362" spans="1:9" x14ac:dyDescent="0.25">
      <c r="A362" s="103">
        <v>57971</v>
      </c>
      <c r="B362" s="103" t="s">
        <v>367</v>
      </c>
      <c r="C362" s="104" t="s">
        <v>4</v>
      </c>
      <c r="D362" s="104" t="s">
        <v>430</v>
      </c>
      <c r="E362" s="104" t="s">
        <v>431</v>
      </c>
      <c r="F362" s="105" t="e">
        <f>VLOOKUP(A362,Costs!A:C,3,FALSE)</f>
        <v>#N/A</v>
      </c>
      <c r="G362" s="104">
        <f>Costs!C$24</f>
        <v>0</v>
      </c>
    </row>
    <row r="363" spans="1:9" x14ac:dyDescent="0.25">
      <c r="A363" s="1">
        <v>57975</v>
      </c>
      <c r="B363" s="1" t="s">
        <v>368</v>
      </c>
      <c r="C363" t="s">
        <v>2</v>
      </c>
      <c r="D363" t="s">
        <v>429</v>
      </c>
      <c r="E363" t="s">
        <v>431</v>
      </c>
      <c r="F363" s="4" t="e">
        <f>VLOOKUP(A363,Costs!A:C,3,FALSE)</f>
        <v>#N/A</v>
      </c>
      <c r="G363">
        <f>Costs!C$24</f>
        <v>0</v>
      </c>
    </row>
    <row r="364" spans="1:9" x14ac:dyDescent="0.25">
      <c r="A364" s="44">
        <v>57979</v>
      </c>
      <c r="B364" s="44" t="s">
        <v>369</v>
      </c>
      <c r="C364" s="19" t="s">
        <v>2</v>
      </c>
      <c r="D364" s="19" t="s">
        <v>430</v>
      </c>
      <c r="E364" s="19" t="s">
        <v>431</v>
      </c>
      <c r="F364" s="45" t="e">
        <f>VLOOKUP(A364,Costs!A:C,3,FALSE)</f>
        <v>#N/A</v>
      </c>
      <c r="G364" s="19">
        <f>Costs!C$24</f>
        <v>0</v>
      </c>
      <c r="H364" s="46"/>
    </row>
    <row r="365" spans="1:9" x14ac:dyDescent="0.25">
      <c r="A365" s="1">
        <v>5798</v>
      </c>
      <c r="B365" s="1" t="s">
        <v>370</v>
      </c>
      <c r="C365" t="s">
        <v>4</v>
      </c>
      <c r="D365" t="s">
        <v>429</v>
      </c>
      <c r="E365" t="s">
        <v>431</v>
      </c>
      <c r="F365" s="4" t="e">
        <f>VLOOKUP(A365,Costs!A:C,3,FALSE)</f>
        <v>#N/A</v>
      </c>
      <c r="G365">
        <f>Costs!C$24</f>
        <v>0</v>
      </c>
    </row>
    <row r="366" spans="1:9" x14ac:dyDescent="0.25">
      <c r="A366" s="1">
        <v>5799</v>
      </c>
      <c r="B366" s="1" t="s">
        <v>371</v>
      </c>
      <c r="C366" t="s">
        <v>1</v>
      </c>
      <c r="D366" t="s">
        <v>429</v>
      </c>
      <c r="E366" t="s">
        <v>431</v>
      </c>
      <c r="F366" s="4" t="e">
        <f>VLOOKUP(A366,Costs!A:C,3,FALSE)</f>
        <v>#N/A</v>
      </c>
      <c r="G366">
        <f>Costs!C$24</f>
        <v>0</v>
      </c>
    </row>
    <row r="367" spans="1:9" s="2" customFormat="1" ht="15.75" thickBot="1" x14ac:dyDescent="0.3">
      <c r="A367" s="47">
        <v>57999</v>
      </c>
      <c r="B367" s="47" t="s">
        <v>372</v>
      </c>
      <c r="C367" s="43" t="s">
        <v>2</v>
      </c>
      <c r="D367" s="43" t="s">
        <v>430</v>
      </c>
      <c r="E367" s="43" t="s">
        <v>431</v>
      </c>
      <c r="F367" s="48" t="e">
        <f>VLOOKUP(A367,Costs!A:C,3,FALSE)</f>
        <v>#N/A</v>
      </c>
      <c r="G367" s="43">
        <f>Costs!C$24</f>
        <v>0</v>
      </c>
      <c r="H367" s="49"/>
      <c r="I367"/>
    </row>
    <row r="368" spans="1:9" x14ac:dyDescent="0.25">
      <c r="A368" s="1">
        <v>5800</v>
      </c>
      <c r="B368" s="1" t="s">
        <v>373</v>
      </c>
      <c r="C368" t="s">
        <v>2</v>
      </c>
      <c r="D368" t="s">
        <v>430</v>
      </c>
      <c r="E368" t="s">
        <v>374</v>
      </c>
      <c r="F368" s="4" t="e">
        <f>VLOOKUP(A368,Costs!A:C,3,FALSE)</f>
        <v>#N/A</v>
      </c>
      <c r="G368">
        <f>Costs!C$24</f>
        <v>0</v>
      </c>
    </row>
    <row r="369" spans="1:8" x14ac:dyDescent="0.25">
      <c r="A369" s="1">
        <v>59</v>
      </c>
      <c r="B369" s="1" t="s">
        <v>374</v>
      </c>
      <c r="C369" t="s">
        <v>2</v>
      </c>
      <c r="D369" t="s">
        <v>430</v>
      </c>
      <c r="E369" t="s">
        <v>374</v>
      </c>
      <c r="F369" s="4" t="e">
        <f>VLOOKUP(A369,Costs!A:C,3,FALSE)</f>
        <v>#N/A</v>
      </c>
      <c r="G369">
        <f>Costs!C$24</f>
        <v>0</v>
      </c>
    </row>
    <row r="370" spans="1:8" x14ac:dyDescent="0.25">
      <c r="A370" s="1">
        <v>591</v>
      </c>
      <c r="B370" s="1" t="s">
        <v>375</v>
      </c>
      <c r="C370" t="s">
        <v>2</v>
      </c>
      <c r="D370" t="s">
        <v>430</v>
      </c>
      <c r="E370" t="s">
        <v>374</v>
      </c>
      <c r="F370" s="4" t="e">
        <f>VLOOKUP(A370,Costs!A:C,3,FALSE)</f>
        <v>#N/A</v>
      </c>
      <c r="G370">
        <f>Costs!C$24</f>
        <v>0</v>
      </c>
    </row>
    <row r="371" spans="1:8" x14ac:dyDescent="0.25">
      <c r="A371" s="1">
        <v>5911</v>
      </c>
      <c r="B371" s="1" t="s">
        <v>376</v>
      </c>
      <c r="C371" t="s">
        <v>4</v>
      </c>
      <c r="D371" t="s">
        <v>430</v>
      </c>
      <c r="E371" t="s">
        <v>374</v>
      </c>
      <c r="F371" s="4" t="e">
        <f>VLOOKUP(A371,Costs!A:C,3,FALSE)</f>
        <v>#N/A</v>
      </c>
      <c r="G371">
        <f>Costs!C$24</f>
        <v>0</v>
      </c>
    </row>
    <row r="372" spans="1:8" x14ac:dyDescent="0.25">
      <c r="A372" s="1">
        <v>592</v>
      </c>
      <c r="C372" t="s">
        <v>2</v>
      </c>
      <c r="D372" t="s">
        <v>430</v>
      </c>
      <c r="E372" t="s">
        <v>374</v>
      </c>
      <c r="F372" s="4" t="e">
        <f>VLOOKUP(A372,Costs!A:C,3,FALSE)</f>
        <v>#N/A</v>
      </c>
      <c r="G372">
        <f>Costs!C$24</f>
        <v>0</v>
      </c>
      <c r="H372" s="26"/>
    </row>
    <row r="373" spans="1:8" x14ac:dyDescent="0.25">
      <c r="A373" s="1">
        <v>5921</v>
      </c>
      <c r="B373" s="1" t="s">
        <v>377</v>
      </c>
      <c r="C373" t="s">
        <v>4</v>
      </c>
      <c r="D373" t="s">
        <v>430</v>
      </c>
      <c r="E373" t="s">
        <v>374</v>
      </c>
      <c r="F373" s="4" t="e">
        <f>VLOOKUP(A373,Costs!A:C,3,FALSE)</f>
        <v>#N/A</v>
      </c>
      <c r="G373">
        <f>Costs!C$24</f>
        <v>0</v>
      </c>
    </row>
    <row r="374" spans="1:8" x14ac:dyDescent="0.25">
      <c r="A374" s="1">
        <v>5922</v>
      </c>
      <c r="B374" s="1" t="s">
        <v>378</v>
      </c>
      <c r="C374" t="s">
        <v>1</v>
      </c>
      <c r="D374" t="s">
        <v>430</v>
      </c>
      <c r="E374" t="s">
        <v>374</v>
      </c>
      <c r="F374" s="4" t="e">
        <f>VLOOKUP(A374,Costs!A:C,3,FALSE)</f>
        <v>#N/A</v>
      </c>
      <c r="G374">
        <f>Costs!C$24</f>
        <v>0</v>
      </c>
    </row>
    <row r="375" spans="1:8" x14ac:dyDescent="0.25">
      <c r="A375" s="1">
        <v>595</v>
      </c>
      <c r="B375" s="1" t="s">
        <v>379</v>
      </c>
      <c r="C375" t="s">
        <v>2</v>
      </c>
      <c r="D375" t="s">
        <v>430</v>
      </c>
      <c r="E375" t="s">
        <v>374</v>
      </c>
      <c r="F375" s="4" t="e">
        <f>VLOOKUP(A375,Costs!A:C,3,FALSE)</f>
        <v>#N/A</v>
      </c>
      <c r="G375">
        <f>Costs!C$24</f>
        <v>0</v>
      </c>
    </row>
    <row r="376" spans="1:8" x14ac:dyDescent="0.25">
      <c r="A376" s="1">
        <v>5958</v>
      </c>
      <c r="B376" s="1" t="s">
        <v>380</v>
      </c>
      <c r="C376" t="s">
        <v>4</v>
      </c>
      <c r="D376" t="s">
        <v>430</v>
      </c>
      <c r="E376" t="s">
        <v>374</v>
      </c>
      <c r="F376" s="4" t="e">
        <f>VLOOKUP(A376,Costs!A:C,3,FALSE)</f>
        <v>#N/A</v>
      </c>
      <c r="G376">
        <f>Costs!C$24</f>
        <v>0</v>
      </c>
    </row>
    <row r="377" spans="1:8" x14ac:dyDescent="0.25">
      <c r="A377" s="1">
        <v>596</v>
      </c>
      <c r="B377" s="1" t="s">
        <v>381</v>
      </c>
      <c r="C377" t="s">
        <v>2</v>
      </c>
      <c r="D377" t="s">
        <v>430</v>
      </c>
      <c r="E377" t="s">
        <v>374</v>
      </c>
      <c r="F377" s="4" t="e">
        <f>VLOOKUP(A377,Costs!A:C,3,FALSE)</f>
        <v>#N/A</v>
      </c>
      <c r="G377">
        <f>Costs!C$24</f>
        <v>0</v>
      </c>
    </row>
    <row r="378" spans="1:8" x14ac:dyDescent="0.25">
      <c r="A378" s="1">
        <v>5962</v>
      </c>
      <c r="B378" s="1" t="s">
        <v>382</v>
      </c>
      <c r="C378" t="s">
        <v>5</v>
      </c>
      <c r="D378" t="s">
        <v>430</v>
      </c>
      <c r="E378" t="s">
        <v>374</v>
      </c>
      <c r="F378" s="4" t="e">
        <f>VLOOKUP(A378,Costs!A:C,3,FALSE)</f>
        <v>#N/A</v>
      </c>
      <c r="G378">
        <f>Costs!C$24</f>
        <v>0</v>
      </c>
    </row>
    <row r="379" spans="1:8" x14ac:dyDescent="0.25">
      <c r="A379" s="1">
        <v>597</v>
      </c>
      <c r="C379" t="s">
        <v>2</v>
      </c>
      <c r="D379" t="s">
        <v>430</v>
      </c>
      <c r="E379" t="s">
        <v>374</v>
      </c>
      <c r="F379" s="4" t="e">
        <f>VLOOKUP(A379,Costs!A:C,3,FALSE)</f>
        <v>#N/A</v>
      </c>
      <c r="G379">
        <f>Costs!C$24</f>
        <v>0</v>
      </c>
    </row>
    <row r="380" spans="1:8" x14ac:dyDescent="0.25">
      <c r="A380" s="1">
        <v>5974</v>
      </c>
      <c r="B380" s="1" t="s">
        <v>383</v>
      </c>
      <c r="C380" t="s">
        <v>1</v>
      </c>
      <c r="D380" t="s">
        <v>430</v>
      </c>
      <c r="E380" t="s">
        <v>374</v>
      </c>
      <c r="F380" s="4" t="e">
        <f>VLOOKUP(A380,Costs!A:C,3,FALSE)</f>
        <v>#N/A</v>
      </c>
      <c r="G380">
        <f>Costs!C$24</f>
        <v>0</v>
      </c>
    </row>
    <row r="381" spans="1:8" x14ac:dyDescent="0.25">
      <c r="A381" s="1">
        <v>5984</v>
      </c>
      <c r="B381" s="1" t="s">
        <v>384</v>
      </c>
      <c r="C381" t="s">
        <v>1</v>
      </c>
      <c r="D381" t="s">
        <v>430</v>
      </c>
      <c r="E381" t="s">
        <v>374</v>
      </c>
      <c r="F381" s="4" t="e">
        <f>VLOOKUP(A381,Costs!A:C,3,FALSE)</f>
        <v>#N/A</v>
      </c>
      <c r="G381">
        <f>Costs!C$24</f>
        <v>0</v>
      </c>
    </row>
    <row r="382" spans="1:8" x14ac:dyDescent="0.25">
      <c r="A382" s="1">
        <v>599</v>
      </c>
      <c r="C382" t="s">
        <v>2</v>
      </c>
      <c r="D382" t="s">
        <v>430</v>
      </c>
      <c r="E382" t="s">
        <v>374</v>
      </c>
      <c r="F382" s="4" t="e">
        <f>VLOOKUP(A382,Costs!A:C,3,FALSE)</f>
        <v>#N/A</v>
      </c>
      <c r="G382">
        <f>Costs!C$24</f>
        <v>0</v>
      </c>
    </row>
    <row r="383" spans="1:8" x14ac:dyDescent="0.25">
      <c r="A383" s="1">
        <v>5991</v>
      </c>
      <c r="B383" s="1" t="s">
        <v>385</v>
      </c>
      <c r="C383" t="s">
        <v>4</v>
      </c>
      <c r="D383" t="s">
        <v>430</v>
      </c>
      <c r="E383" t="s">
        <v>374</v>
      </c>
      <c r="F383" s="4" t="e">
        <f>VLOOKUP(A383,Costs!A:C,3,FALSE)</f>
        <v>#N/A</v>
      </c>
      <c r="G383">
        <f>Costs!C$24</f>
        <v>0</v>
      </c>
    </row>
    <row r="384" spans="1:8" x14ac:dyDescent="0.25">
      <c r="A384" s="1">
        <v>5992</v>
      </c>
      <c r="B384" s="1" t="s">
        <v>386</v>
      </c>
      <c r="C384" t="s">
        <v>1</v>
      </c>
      <c r="D384" t="s">
        <v>430</v>
      </c>
      <c r="E384" t="s">
        <v>374</v>
      </c>
      <c r="F384" s="4" t="e">
        <f>VLOOKUP(A384,Costs!A:C,3,FALSE)</f>
        <v>#N/A</v>
      </c>
      <c r="G384">
        <f>Costs!C$24</f>
        <v>0</v>
      </c>
    </row>
    <row r="385" spans="1:8" x14ac:dyDescent="0.25">
      <c r="A385" s="69">
        <v>59998</v>
      </c>
      <c r="B385" s="69" t="s">
        <v>387</v>
      </c>
      <c r="C385" s="68" t="s">
        <v>6</v>
      </c>
      <c r="D385" s="68" t="s">
        <v>430</v>
      </c>
      <c r="E385" s="68" t="s">
        <v>374</v>
      </c>
      <c r="F385" s="70" t="e">
        <f>VLOOKUP(A385,Costs!A:C,3,FALSE)</f>
        <v>#N/A</v>
      </c>
      <c r="G385" s="68">
        <f>Costs!C$24</f>
        <v>0</v>
      </c>
      <c r="H385" s="71"/>
    </row>
    <row r="386" spans="1:8" x14ac:dyDescent="0.25">
      <c r="A386" s="69">
        <v>59999</v>
      </c>
      <c r="B386" s="69" t="s">
        <v>388</v>
      </c>
      <c r="C386" s="68" t="s">
        <v>2</v>
      </c>
      <c r="D386" s="68" t="s">
        <v>430</v>
      </c>
      <c r="E386" s="68" t="s">
        <v>374</v>
      </c>
      <c r="F386" s="70" t="e">
        <f>VLOOKUP(A386,Costs!A:C,3,FALSE)</f>
        <v>#N/A</v>
      </c>
      <c r="G386" s="68">
        <f>Costs!C$24</f>
        <v>0</v>
      </c>
      <c r="H386" s="71"/>
    </row>
    <row r="387" spans="1:8" x14ac:dyDescent="0.25">
      <c r="A387" s="1">
        <v>6</v>
      </c>
      <c r="B387" s="1" t="s">
        <v>389</v>
      </c>
      <c r="C387" t="s">
        <v>2</v>
      </c>
      <c r="D387" t="s">
        <v>429</v>
      </c>
      <c r="E387" t="s">
        <v>389</v>
      </c>
      <c r="F387" s="4" t="e">
        <f>VLOOKUP(A387,Costs!A:C,3,FALSE)</f>
        <v>#N/A</v>
      </c>
      <c r="G387">
        <f>Costs!C$24</f>
        <v>0</v>
      </c>
    </row>
    <row r="388" spans="1:8" s="18" customFormat="1" x14ac:dyDescent="0.25">
      <c r="A388" s="29">
        <v>6612</v>
      </c>
      <c r="B388" s="29" t="s">
        <v>390</v>
      </c>
      <c r="C388" s="18" t="s">
        <v>0</v>
      </c>
      <c r="D388" s="18" t="s">
        <v>430</v>
      </c>
      <c r="E388" s="18" t="s">
        <v>389</v>
      </c>
      <c r="F388" s="31" t="e">
        <f>VLOOKUP(A388,Costs!A:C,3,FALSE)</f>
        <v>#N/A</v>
      </c>
      <c r="G388" s="18">
        <f>Costs!C$24</f>
        <v>0</v>
      </c>
      <c r="H388" s="32"/>
    </row>
    <row r="389" spans="1:8" s="18" customFormat="1" x14ac:dyDescent="0.25">
      <c r="A389" s="29">
        <v>6613</v>
      </c>
      <c r="B389" s="29" t="s">
        <v>391</v>
      </c>
      <c r="C389" s="18" t="s">
        <v>0</v>
      </c>
      <c r="D389" s="18" t="s">
        <v>430</v>
      </c>
      <c r="E389" s="18" t="s">
        <v>389</v>
      </c>
      <c r="F389" s="31" t="e">
        <f>VLOOKUP(A389,Costs!A:C,3,FALSE)</f>
        <v>#N/A</v>
      </c>
      <c r="G389" s="18">
        <f>Costs!C$24</f>
        <v>0</v>
      </c>
      <c r="H389" s="32"/>
    </row>
    <row r="390" spans="1:8" s="18" customFormat="1" x14ac:dyDescent="0.25">
      <c r="A390" s="29">
        <v>6632</v>
      </c>
      <c r="B390" s="29" t="s">
        <v>392</v>
      </c>
      <c r="C390" s="18" t="s">
        <v>0</v>
      </c>
      <c r="D390" s="18" t="s">
        <v>430</v>
      </c>
      <c r="E390" s="18" t="s">
        <v>389</v>
      </c>
      <c r="F390" s="31" t="e">
        <f>VLOOKUP(A390,Costs!A:C,3,FALSE)</f>
        <v>#N/A</v>
      </c>
      <c r="G390" s="18">
        <f>Costs!C$24</f>
        <v>0</v>
      </c>
      <c r="H390" s="32"/>
    </row>
    <row r="391" spans="1:8" s="18" customFormat="1" x14ac:dyDescent="0.25">
      <c r="A391" s="29">
        <v>6633</v>
      </c>
      <c r="B391" s="29" t="s">
        <v>393</v>
      </c>
      <c r="C391" s="18" t="s">
        <v>0</v>
      </c>
      <c r="D391" s="18" t="s">
        <v>430</v>
      </c>
      <c r="E391" s="18" t="s">
        <v>389</v>
      </c>
      <c r="F391" s="31" t="e">
        <f>VLOOKUP(A391,Costs!A:C,3,FALSE)</f>
        <v>#N/A</v>
      </c>
      <c r="G391" s="18">
        <f>Costs!C$24</f>
        <v>0</v>
      </c>
      <c r="H391" s="32"/>
    </row>
    <row r="392" spans="1:8" s="18" customFormat="1" x14ac:dyDescent="0.25">
      <c r="A392" s="29">
        <v>67</v>
      </c>
      <c r="B392" s="29" t="s">
        <v>394</v>
      </c>
      <c r="C392" s="18" t="s">
        <v>2</v>
      </c>
      <c r="D392" s="18" t="s">
        <v>430</v>
      </c>
      <c r="E392" s="18" t="s">
        <v>394</v>
      </c>
      <c r="F392" s="31" t="e">
        <f>VLOOKUP(A392,Costs!A:C,3,FALSE)</f>
        <v>#N/A</v>
      </c>
      <c r="G392" s="18">
        <f>Costs!C$24</f>
        <v>0</v>
      </c>
      <c r="H392" s="32"/>
    </row>
    <row r="393" spans="1:8" s="18" customFormat="1" x14ac:dyDescent="0.25">
      <c r="A393" s="29">
        <v>6721</v>
      </c>
      <c r="B393" s="29" t="s">
        <v>395</v>
      </c>
      <c r="C393" s="18" t="s">
        <v>3</v>
      </c>
      <c r="D393" s="18" t="s">
        <v>430</v>
      </c>
      <c r="E393" s="18" t="s">
        <v>394</v>
      </c>
      <c r="F393" s="31" t="e">
        <f>VLOOKUP(A393,Costs!A:C,3,FALSE)</f>
        <v>#N/A</v>
      </c>
      <c r="G393" s="18">
        <f>Costs!C$24</f>
        <v>0</v>
      </c>
      <c r="H393" s="32"/>
    </row>
    <row r="394" spans="1:8" s="18" customFormat="1" x14ac:dyDescent="0.25">
      <c r="A394" s="29">
        <v>6722</v>
      </c>
      <c r="B394" s="29" t="s">
        <v>396</v>
      </c>
      <c r="C394" s="18" t="s">
        <v>0</v>
      </c>
      <c r="D394" s="18" t="s">
        <v>430</v>
      </c>
      <c r="E394" s="18" t="s">
        <v>394</v>
      </c>
      <c r="F394" s="31" t="e">
        <f>VLOOKUP(A394,Costs!A:C,3,FALSE)</f>
        <v>#N/A</v>
      </c>
      <c r="G394" s="18">
        <f>Costs!C$24</f>
        <v>0</v>
      </c>
      <c r="H394" s="32"/>
    </row>
    <row r="395" spans="1:8" s="18" customFormat="1" x14ac:dyDescent="0.25">
      <c r="A395" s="29">
        <v>6723</v>
      </c>
      <c r="B395" s="29" t="s">
        <v>397</v>
      </c>
      <c r="C395" s="18" t="s">
        <v>0</v>
      </c>
      <c r="D395" s="18" t="s">
        <v>430</v>
      </c>
      <c r="E395" s="18" t="s">
        <v>394</v>
      </c>
      <c r="F395" s="31" t="e">
        <f>VLOOKUP(A395,Costs!A:C,3,FALSE)</f>
        <v>#N/A</v>
      </c>
      <c r="G395" s="18">
        <f>Costs!C$24</f>
        <v>0</v>
      </c>
      <c r="H395" s="32"/>
    </row>
    <row r="396" spans="1:8" s="18" customFormat="1" x14ac:dyDescent="0.25">
      <c r="A396" s="29">
        <v>6731</v>
      </c>
      <c r="B396" s="29" t="s">
        <v>398</v>
      </c>
      <c r="C396" s="18" t="s">
        <v>3</v>
      </c>
      <c r="D396" s="18" t="s">
        <v>430</v>
      </c>
      <c r="E396" s="18" t="s">
        <v>394</v>
      </c>
      <c r="F396" s="31" t="e">
        <f>VLOOKUP(A396,Costs!A:C,3,FALSE)</f>
        <v>#N/A</v>
      </c>
      <c r="G396" s="18">
        <f>Costs!C$24</f>
        <v>0</v>
      </c>
      <c r="H396" s="32"/>
    </row>
    <row r="397" spans="1:8" s="18" customFormat="1" x14ac:dyDescent="0.25">
      <c r="A397" s="29">
        <v>6732</v>
      </c>
      <c r="B397" s="29" t="s">
        <v>399</v>
      </c>
      <c r="C397" s="18" t="s">
        <v>0</v>
      </c>
      <c r="D397" s="18" t="s">
        <v>430</v>
      </c>
      <c r="E397" s="18" t="s">
        <v>394</v>
      </c>
      <c r="F397" s="31" t="e">
        <f>VLOOKUP(A397,Costs!A:C,3,FALSE)</f>
        <v>#N/A</v>
      </c>
      <c r="G397" s="18">
        <f>Costs!C$24</f>
        <v>0</v>
      </c>
      <c r="H397" s="32"/>
    </row>
    <row r="398" spans="1:8" s="18" customFormat="1" x14ac:dyDescent="0.25">
      <c r="A398" s="29">
        <v>6733</v>
      </c>
      <c r="B398" s="29" t="s">
        <v>400</v>
      </c>
      <c r="C398" s="18" t="s">
        <v>0</v>
      </c>
      <c r="D398" s="18" t="s">
        <v>430</v>
      </c>
      <c r="E398" s="18" t="s">
        <v>394</v>
      </c>
      <c r="F398" s="31" t="e">
        <f>VLOOKUP(A398,Costs!A:C,3,FALSE)</f>
        <v>#N/A</v>
      </c>
      <c r="G398" s="18">
        <f>Costs!C$24</f>
        <v>0</v>
      </c>
      <c r="H398" s="32"/>
    </row>
    <row r="399" spans="1:8" s="18" customFormat="1" x14ac:dyDescent="0.25">
      <c r="A399" s="29">
        <v>68</v>
      </c>
      <c r="B399" s="29" t="s">
        <v>401</v>
      </c>
      <c r="C399" s="18" t="s">
        <v>2</v>
      </c>
      <c r="D399" s="18" t="s">
        <v>430</v>
      </c>
      <c r="E399" s="18" t="s">
        <v>401</v>
      </c>
      <c r="F399" s="31" t="e">
        <f>VLOOKUP(A399,Costs!A:C,3,FALSE)</f>
        <v>#N/A</v>
      </c>
      <c r="G399" s="18">
        <f>Costs!C$24</f>
        <v>0</v>
      </c>
      <c r="H399" s="32"/>
    </row>
    <row r="400" spans="1:8" s="18" customFormat="1" x14ac:dyDescent="0.25">
      <c r="A400" s="29">
        <v>6821</v>
      </c>
      <c r="B400" s="29" t="s">
        <v>402</v>
      </c>
      <c r="C400" s="18" t="s">
        <v>1</v>
      </c>
      <c r="D400" s="18" t="s">
        <v>430</v>
      </c>
      <c r="E400" s="18" t="s">
        <v>401</v>
      </c>
      <c r="F400" s="31" t="e">
        <f>VLOOKUP(A400,Costs!A:C,3,FALSE)</f>
        <v>#N/A</v>
      </c>
      <c r="G400" s="18">
        <f>Costs!C$24</f>
        <v>0</v>
      </c>
      <c r="H400" s="32"/>
    </row>
    <row r="401" spans="1:9" s="18" customFormat="1" x14ac:dyDescent="0.25">
      <c r="A401" s="29">
        <v>6822</v>
      </c>
      <c r="B401" s="29" t="s">
        <v>403</v>
      </c>
      <c r="C401" s="18" t="s">
        <v>2</v>
      </c>
      <c r="D401" s="18" t="s">
        <v>430</v>
      </c>
      <c r="E401" s="18" t="s">
        <v>401</v>
      </c>
      <c r="F401" s="31" t="e">
        <f>VLOOKUP(A401,Costs!A:C,3,FALSE)</f>
        <v>#N/A</v>
      </c>
      <c r="G401" s="18">
        <f>Costs!C$24</f>
        <v>0</v>
      </c>
      <c r="H401" s="32"/>
    </row>
    <row r="402" spans="1:9" s="18" customFormat="1" x14ac:dyDescent="0.25">
      <c r="A402" s="29">
        <v>6823</v>
      </c>
      <c r="B402" s="29" t="s">
        <v>404</v>
      </c>
      <c r="C402" s="18" t="s">
        <v>1</v>
      </c>
      <c r="D402" s="18" t="s">
        <v>430</v>
      </c>
      <c r="E402" s="18" t="s">
        <v>401</v>
      </c>
      <c r="F402" s="31" t="e">
        <f>VLOOKUP(A402,Costs!A:C,3,FALSE)</f>
        <v>#N/A</v>
      </c>
      <c r="G402" s="18">
        <f>Costs!C$24</f>
        <v>0</v>
      </c>
      <c r="H402" s="32"/>
    </row>
    <row r="403" spans="1:9" x14ac:dyDescent="0.25">
      <c r="A403" s="1">
        <v>69</v>
      </c>
      <c r="B403" s="1" t="s">
        <v>405</v>
      </c>
      <c r="C403" t="s">
        <v>0</v>
      </c>
      <c r="D403" t="s">
        <v>429</v>
      </c>
      <c r="E403" t="s">
        <v>405</v>
      </c>
      <c r="F403" s="4" t="e">
        <f>VLOOKUP(A403,Costs!A:C,3,FALSE)</f>
        <v>#N/A</v>
      </c>
      <c r="G403">
        <f>Costs!C$24</f>
        <v>0</v>
      </c>
    </row>
    <row r="404" spans="1:9" x14ac:dyDescent="0.25">
      <c r="A404" s="1">
        <v>691</v>
      </c>
      <c r="B404" s="1" t="s">
        <v>406</v>
      </c>
      <c r="C404" t="s">
        <v>0</v>
      </c>
      <c r="D404" t="s">
        <v>429</v>
      </c>
      <c r="E404" t="s">
        <v>405</v>
      </c>
      <c r="F404" s="4" t="e">
        <f>VLOOKUP(A404,Costs!A:C,3,FALSE)</f>
        <v>#N/A</v>
      </c>
      <c r="G404">
        <f>Costs!C$24</f>
        <v>0</v>
      </c>
    </row>
    <row r="405" spans="1:9" x14ac:dyDescent="0.25">
      <c r="A405" s="1">
        <v>6911</v>
      </c>
      <c r="B405" s="1" t="s">
        <v>407</v>
      </c>
      <c r="C405" t="s">
        <v>0</v>
      </c>
      <c r="D405" t="s">
        <v>429</v>
      </c>
      <c r="E405" t="s">
        <v>405</v>
      </c>
      <c r="F405" s="4" t="e">
        <f>VLOOKUP(A405,Costs!A:C,3,FALSE)</f>
        <v>#N/A</v>
      </c>
      <c r="G405">
        <f>Costs!C$24</f>
        <v>0</v>
      </c>
    </row>
    <row r="406" spans="1:9" x14ac:dyDescent="0.25">
      <c r="A406" s="1">
        <v>6912</v>
      </c>
      <c r="B406" s="1" t="s">
        <v>408</v>
      </c>
      <c r="C406" t="s">
        <v>0</v>
      </c>
      <c r="D406" t="s">
        <v>429</v>
      </c>
      <c r="E406" t="s">
        <v>405</v>
      </c>
      <c r="F406" s="4" t="e">
        <f>VLOOKUP(A406,Costs!A:C,3,FALSE)</f>
        <v>#N/A</v>
      </c>
      <c r="G406">
        <f>Costs!C$24</f>
        <v>0</v>
      </c>
    </row>
    <row r="407" spans="1:9" x14ac:dyDescent="0.25">
      <c r="A407" s="1">
        <v>6913</v>
      </c>
      <c r="B407" s="1" t="s">
        <v>409</v>
      </c>
      <c r="C407" t="s">
        <v>0</v>
      </c>
      <c r="D407" t="s">
        <v>429</v>
      </c>
      <c r="E407" t="s">
        <v>405</v>
      </c>
      <c r="F407" s="4" t="e">
        <f>VLOOKUP(A407,Costs!A:C,3,FALSE)</f>
        <v>#N/A</v>
      </c>
      <c r="G407">
        <f>Costs!C$24</f>
        <v>0</v>
      </c>
    </row>
    <row r="408" spans="1:9" x14ac:dyDescent="0.25">
      <c r="A408" s="1">
        <v>6916</v>
      </c>
      <c r="B408" s="1" t="s">
        <v>410</v>
      </c>
      <c r="C408" t="s">
        <v>0</v>
      </c>
      <c r="D408" t="s">
        <v>429</v>
      </c>
      <c r="E408" t="s">
        <v>405</v>
      </c>
      <c r="F408" s="4" t="e">
        <f>VLOOKUP(A408,Costs!A:C,3,FALSE)</f>
        <v>#N/A</v>
      </c>
      <c r="G408">
        <f>Costs!C$24</f>
        <v>0</v>
      </c>
    </row>
    <row r="409" spans="1:9" x14ac:dyDescent="0.25">
      <c r="A409" s="1">
        <v>6917</v>
      </c>
      <c r="B409" s="1" t="s">
        <v>411</v>
      </c>
      <c r="C409" t="s">
        <v>0</v>
      </c>
      <c r="D409" t="s">
        <v>429</v>
      </c>
      <c r="E409" t="s">
        <v>405</v>
      </c>
      <c r="F409" s="4" t="e">
        <f>VLOOKUP(A409,Costs!A:C,3,FALSE)</f>
        <v>#N/A</v>
      </c>
      <c r="G409">
        <f>Costs!C$24</f>
        <v>0</v>
      </c>
    </row>
    <row r="410" spans="1:9" x14ac:dyDescent="0.25">
      <c r="A410" s="1" t="s">
        <v>14</v>
      </c>
      <c r="B410" s="1" t="s">
        <v>407</v>
      </c>
      <c r="C410" t="s">
        <v>0</v>
      </c>
      <c r="D410" t="s">
        <v>429</v>
      </c>
      <c r="E410" t="s">
        <v>405</v>
      </c>
      <c r="F410" s="4" t="e">
        <f>VLOOKUP(A410,Costs!A:C,3,FALSE)</f>
        <v>#N/A</v>
      </c>
      <c r="G410">
        <f>Costs!C$24</f>
        <v>0</v>
      </c>
    </row>
    <row r="411" spans="1:9" x14ac:dyDescent="0.25">
      <c r="A411" s="1" t="s">
        <v>15</v>
      </c>
      <c r="B411" s="1" t="s">
        <v>408</v>
      </c>
      <c r="C411" t="s">
        <v>0</v>
      </c>
      <c r="D411" t="s">
        <v>429</v>
      </c>
      <c r="E411" t="s">
        <v>405</v>
      </c>
      <c r="F411" s="4" t="e">
        <f>VLOOKUP(A411,Costs!A:C,3,FALSE)</f>
        <v>#N/A</v>
      </c>
      <c r="G411">
        <f>Costs!C$24</f>
        <v>0</v>
      </c>
    </row>
    <row r="412" spans="1:9" x14ac:dyDescent="0.25">
      <c r="A412" s="1" t="s">
        <v>16</v>
      </c>
      <c r="B412" s="1" t="s">
        <v>409</v>
      </c>
      <c r="C412" t="s">
        <v>0</v>
      </c>
      <c r="D412" t="s">
        <v>429</v>
      </c>
      <c r="E412" t="s">
        <v>405</v>
      </c>
      <c r="F412" s="4" t="e">
        <f>VLOOKUP(A412,Costs!A:C,3,FALSE)</f>
        <v>#N/A</v>
      </c>
      <c r="G412">
        <f>Costs!C$24</f>
        <v>0</v>
      </c>
    </row>
    <row r="413" spans="1:9" x14ac:dyDescent="0.25">
      <c r="A413" s="1" t="s">
        <v>21</v>
      </c>
      <c r="B413" s="1" t="s">
        <v>412</v>
      </c>
      <c r="C413" t="s">
        <v>0</v>
      </c>
      <c r="D413" t="s">
        <v>429</v>
      </c>
      <c r="E413" t="s">
        <v>405</v>
      </c>
      <c r="F413" s="4" t="e">
        <f>VLOOKUP(A413,Costs!A:C,3,FALSE)</f>
        <v>#N/A</v>
      </c>
      <c r="G413">
        <f>Costs!C$24</f>
        <v>0</v>
      </c>
    </row>
    <row r="414" spans="1:9" x14ac:dyDescent="0.25">
      <c r="A414" s="1" t="s">
        <v>22</v>
      </c>
      <c r="B414" s="1" t="s">
        <v>413</v>
      </c>
      <c r="C414" t="s">
        <v>0</v>
      </c>
      <c r="D414" t="s">
        <v>429</v>
      </c>
      <c r="E414" t="s">
        <v>405</v>
      </c>
      <c r="F414" s="4" t="e">
        <f>VLOOKUP(A414,Costs!A:C,3,FALSE)</f>
        <v>#N/A</v>
      </c>
      <c r="G414">
        <f>Costs!C$24</f>
        <v>0</v>
      </c>
    </row>
    <row r="415" spans="1:9" x14ac:dyDescent="0.25">
      <c r="A415" s="69">
        <v>69908</v>
      </c>
      <c r="B415" s="69" t="s">
        <v>414</v>
      </c>
      <c r="C415" s="68" t="s">
        <v>3</v>
      </c>
      <c r="D415" t="s">
        <v>430</v>
      </c>
      <c r="E415" s="68" t="s">
        <v>405</v>
      </c>
      <c r="F415" s="70" t="e">
        <f>VLOOKUP(A415,Costs!A:C,3,FALSE)</f>
        <v>#N/A</v>
      </c>
      <c r="G415" s="68">
        <f>Costs!C$24</f>
        <v>0</v>
      </c>
      <c r="H415" s="71"/>
    </row>
    <row r="416" spans="1:9" s="100" customFormat="1" ht="15.75" thickBot="1" x14ac:dyDescent="0.3">
      <c r="A416" s="50">
        <v>69909</v>
      </c>
      <c r="B416" s="50" t="s">
        <v>415</v>
      </c>
      <c r="C416" s="51" t="s">
        <v>2</v>
      </c>
      <c r="D416" s="51" t="s">
        <v>430</v>
      </c>
      <c r="E416" s="43" t="s">
        <v>405</v>
      </c>
      <c r="F416" s="52" t="e">
        <f>VLOOKUP(A416,Costs!A:C,3,FALSE)</f>
        <v>#N/A</v>
      </c>
      <c r="G416" s="51">
        <f>Costs!C$24</f>
        <v>0</v>
      </c>
      <c r="H416" s="53"/>
      <c r="I416"/>
    </row>
    <row r="417" spans="1:67" s="101" customFormat="1" ht="15.75" thickBot="1" x14ac:dyDescent="0.3">
      <c r="A417">
        <v>49918</v>
      </c>
      <c r="B417" t="s">
        <v>457</v>
      </c>
      <c r="C417" t="s">
        <v>6</v>
      </c>
      <c r="D417" t="s">
        <v>430</v>
      </c>
      <c r="E417" s="69" t="s">
        <v>149</v>
      </c>
      <c r="F417" s="52" t="e">
        <f>VLOOKUP(A417,Costs!A:C,3,FALSE)</f>
        <v>#N/A</v>
      </c>
      <c r="G417" s="51">
        <f>Costs!C$24</f>
        <v>0</v>
      </c>
      <c r="H417" s="86"/>
      <c r="I417"/>
    </row>
    <row r="418" spans="1:67" x14ac:dyDescent="0.25">
      <c r="A418" s="1">
        <v>4</v>
      </c>
      <c r="B418" s="1" t="s">
        <v>33</v>
      </c>
      <c r="C418" t="s">
        <v>7</v>
      </c>
      <c r="D418" t="s">
        <v>429</v>
      </c>
      <c r="E418" t="s">
        <v>33</v>
      </c>
      <c r="F418" s="54" t="e">
        <f>VLOOKUP(A418,Costs!E:G,3,FALSE)</f>
        <v>#N/A</v>
      </c>
      <c r="G418" s="61">
        <f>Costs!G$24</f>
        <v>0</v>
      </c>
      <c r="K418" s="1"/>
      <c r="L418" s="1"/>
      <c r="P418" s="1"/>
      <c r="Q418" s="1"/>
      <c r="U418" s="1"/>
      <c r="V418" s="1"/>
      <c r="Z418" s="1"/>
      <c r="AA418" s="1"/>
      <c r="AE418" s="1"/>
      <c r="AF418" s="1"/>
      <c r="AJ418" s="1"/>
      <c r="AK418" s="1"/>
      <c r="AO418" s="1"/>
      <c r="AP418" s="1"/>
      <c r="AT418" s="1"/>
      <c r="AU418" s="1"/>
      <c r="AY418" s="1"/>
      <c r="AZ418" s="1"/>
      <c r="BD418" s="1"/>
      <c r="BE418" s="1"/>
      <c r="BI418" s="1"/>
      <c r="BJ418" s="1"/>
      <c r="BN418" s="1"/>
      <c r="BO418" s="1"/>
    </row>
    <row r="419" spans="1:67" x14ac:dyDescent="0.25">
      <c r="A419" s="1">
        <v>40</v>
      </c>
      <c r="B419" s="1" t="s">
        <v>34</v>
      </c>
      <c r="C419" t="s">
        <v>2</v>
      </c>
      <c r="D419" t="s">
        <v>429</v>
      </c>
      <c r="E419" t="s">
        <v>33</v>
      </c>
      <c r="F419" s="54" t="e">
        <f>VLOOKUP(A419,Costs!E:G,3,FALSE)</f>
        <v>#N/A</v>
      </c>
      <c r="G419" s="61">
        <f>Costs!G$24</f>
        <v>0</v>
      </c>
      <c r="H419" s="24"/>
      <c r="K419" s="1"/>
      <c r="L419" s="1"/>
      <c r="P419" s="1"/>
      <c r="Q419" s="1"/>
      <c r="U419" s="1"/>
      <c r="V419" s="1"/>
      <c r="Z419" s="1"/>
      <c r="AA419" s="1"/>
      <c r="AE419" s="1"/>
      <c r="AF419" s="1"/>
      <c r="AJ419" s="1"/>
      <c r="AK419" s="1"/>
      <c r="AO419" s="1"/>
      <c r="AP419" s="1"/>
      <c r="AT419" s="1"/>
      <c r="AU419" s="1"/>
      <c r="AY419" s="1"/>
      <c r="AZ419" s="1"/>
      <c r="BD419" s="1"/>
      <c r="BE419" s="1"/>
      <c r="BI419" s="1"/>
      <c r="BJ419" s="1"/>
      <c r="BN419" s="1"/>
      <c r="BO419" s="1"/>
    </row>
    <row r="420" spans="1:67" x14ac:dyDescent="0.25">
      <c r="A420" s="1">
        <v>401</v>
      </c>
      <c r="B420" s="1" t="s">
        <v>35</v>
      </c>
      <c r="C420" t="s">
        <v>2</v>
      </c>
      <c r="D420" t="s">
        <v>429</v>
      </c>
      <c r="E420" t="s">
        <v>33</v>
      </c>
      <c r="F420" s="54" t="e">
        <f>VLOOKUP(A420,Costs!E:G,3,FALSE)</f>
        <v>#N/A</v>
      </c>
      <c r="G420" s="61">
        <f>Costs!G$24</f>
        <v>0</v>
      </c>
      <c r="K420" s="1"/>
      <c r="L420" s="1"/>
      <c r="P420" s="1"/>
      <c r="Q420" s="1"/>
      <c r="U420" s="1"/>
      <c r="V420" s="1"/>
      <c r="Z420" s="1"/>
      <c r="AA420" s="1"/>
      <c r="AE420" s="1"/>
      <c r="AF420" s="1"/>
      <c r="AJ420" s="1"/>
      <c r="AK420" s="1"/>
      <c r="AO420" s="1"/>
      <c r="AP420" s="1"/>
      <c r="AT420" s="1"/>
      <c r="AU420" s="1"/>
      <c r="AY420" s="1"/>
      <c r="AZ420" s="1"/>
      <c r="BD420" s="1"/>
      <c r="BE420" s="1"/>
      <c r="BI420" s="1"/>
      <c r="BJ420" s="1"/>
      <c r="BN420" s="1"/>
      <c r="BO420" s="1"/>
    </row>
    <row r="421" spans="1:67" x14ac:dyDescent="0.25">
      <c r="A421" s="1">
        <v>4011</v>
      </c>
      <c r="B421" s="1" t="s">
        <v>36</v>
      </c>
      <c r="C421" t="s">
        <v>7</v>
      </c>
      <c r="D421" t="s">
        <v>429</v>
      </c>
      <c r="E421" t="s">
        <v>33</v>
      </c>
      <c r="F421" s="54" t="e">
        <f>VLOOKUP(A421,Costs!E:G,3,FALSE)</f>
        <v>#N/A</v>
      </c>
      <c r="G421" s="61">
        <f>Costs!G$24</f>
        <v>0</v>
      </c>
      <c r="H421" s="78"/>
      <c r="K421" s="1"/>
      <c r="L421" s="1"/>
      <c r="P421" s="1"/>
      <c r="Q421" s="1"/>
      <c r="U421" s="1"/>
      <c r="V421" s="1"/>
      <c r="Z421" s="1"/>
      <c r="AA421" s="1"/>
      <c r="AE421" s="1"/>
      <c r="AF421" s="1"/>
      <c r="AJ421" s="1"/>
      <c r="AK421" s="1"/>
      <c r="AO421" s="1"/>
      <c r="AP421" s="1"/>
      <c r="AT421" s="1"/>
      <c r="AU421" s="1"/>
      <c r="AY421" s="1"/>
      <c r="AZ421" s="1"/>
      <c r="BD421" s="1"/>
      <c r="BE421" s="1"/>
      <c r="BI421" s="1"/>
      <c r="BJ421" s="1"/>
      <c r="BN421" s="1"/>
      <c r="BO421" s="1"/>
    </row>
    <row r="422" spans="1:67" x14ac:dyDescent="0.25">
      <c r="A422" s="1">
        <v>40113</v>
      </c>
      <c r="B422" s="1" t="s">
        <v>37</v>
      </c>
      <c r="C422" t="s">
        <v>8</v>
      </c>
      <c r="D422" t="s">
        <v>429</v>
      </c>
      <c r="E422" t="s">
        <v>33</v>
      </c>
      <c r="F422" s="54" t="e">
        <f>VLOOKUP(A422,Costs!E:G,3,FALSE)</f>
        <v>#N/A</v>
      </c>
      <c r="G422" s="61">
        <f>Costs!G$24</f>
        <v>0</v>
      </c>
      <c r="K422" s="1"/>
      <c r="L422" s="1"/>
      <c r="P422" s="1"/>
      <c r="Q422" s="1"/>
      <c r="U422" s="1"/>
      <c r="V422" s="1"/>
      <c r="Z422" s="1"/>
      <c r="AA422" s="1"/>
      <c r="AE422" s="1"/>
      <c r="AF422" s="1"/>
      <c r="AJ422" s="1"/>
      <c r="AK422" s="1"/>
      <c r="AO422" s="1"/>
      <c r="AP422" s="1"/>
      <c r="AT422" s="1"/>
      <c r="AU422" s="1"/>
      <c r="AY422" s="1"/>
      <c r="AZ422" s="1"/>
      <c r="BD422" s="1"/>
      <c r="BE422" s="1"/>
      <c r="BI422" s="1"/>
      <c r="BJ422" s="1"/>
      <c r="BN422" s="1"/>
      <c r="BO422" s="1"/>
    </row>
    <row r="423" spans="1:67" x14ac:dyDescent="0.25">
      <c r="A423" s="1">
        <v>40114</v>
      </c>
      <c r="B423" s="1" t="s">
        <v>38</v>
      </c>
      <c r="C423" t="s">
        <v>6</v>
      </c>
      <c r="D423" t="s">
        <v>429</v>
      </c>
      <c r="E423" t="s">
        <v>33</v>
      </c>
      <c r="F423" s="54" t="e">
        <f>VLOOKUP(A423,Costs!E:G,3,FALSE)</f>
        <v>#N/A</v>
      </c>
      <c r="G423" s="61">
        <f>Costs!G$24</f>
        <v>0</v>
      </c>
      <c r="K423" s="1"/>
      <c r="L423" s="1"/>
      <c r="P423" s="1"/>
      <c r="Q423" s="1"/>
      <c r="U423" s="1"/>
      <c r="V423" s="1"/>
      <c r="Z423" s="1"/>
      <c r="AA423" s="1"/>
      <c r="AE423" s="1"/>
      <c r="AF423" s="1"/>
      <c r="AJ423" s="1"/>
      <c r="AK423" s="1"/>
      <c r="AO423" s="1"/>
      <c r="AP423" s="1"/>
      <c r="AT423" s="1"/>
      <c r="AU423" s="1"/>
      <c r="AY423" s="1"/>
      <c r="AZ423" s="1"/>
      <c r="BD423" s="1"/>
      <c r="BE423" s="1"/>
      <c r="BI423" s="1"/>
      <c r="BJ423" s="1"/>
      <c r="BN423" s="1"/>
      <c r="BO423" s="1"/>
    </row>
    <row r="424" spans="1:67" x14ac:dyDescent="0.25">
      <c r="A424" s="29">
        <v>40118</v>
      </c>
      <c r="B424" s="29" t="s">
        <v>39</v>
      </c>
      <c r="C424" s="18" t="s">
        <v>6</v>
      </c>
      <c r="D424" s="18" t="s">
        <v>430</v>
      </c>
      <c r="E424" s="18" t="s">
        <v>33</v>
      </c>
      <c r="F424" s="55" t="e">
        <f>VLOOKUP(A424,Costs!E:G,3,FALSE)</f>
        <v>#N/A</v>
      </c>
      <c r="G424" s="62">
        <f>Costs!G$24</f>
        <v>0</v>
      </c>
      <c r="H424" s="32" t="s">
        <v>423</v>
      </c>
      <c r="K424" s="1"/>
      <c r="L424" s="1"/>
      <c r="P424" s="1"/>
      <c r="Q424" s="1"/>
      <c r="U424" s="1"/>
      <c r="V424" s="1"/>
      <c r="Z424" s="1"/>
      <c r="AA424" s="1"/>
      <c r="AE424" s="1"/>
      <c r="AF424" s="1"/>
      <c r="AJ424" s="1"/>
      <c r="AK424" s="1"/>
      <c r="AO424" s="1"/>
      <c r="AP424" s="1"/>
      <c r="AT424" s="1"/>
      <c r="AU424" s="1"/>
      <c r="AY424" s="1"/>
      <c r="AZ424" s="1"/>
      <c r="BD424" s="1"/>
      <c r="BE424" s="1"/>
      <c r="BI424" s="1"/>
      <c r="BJ424" s="1"/>
      <c r="BN424" s="1"/>
      <c r="BO424" s="1"/>
    </row>
    <row r="425" spans="1:67" x14ac:dyDescent="0.25">
      <c r="A425" s="29">
        <v>40119</v>
      </c>
      <c r="B425" s="29" t="s">
        <v>40</v>
      </c>
      <c r="C425" s="18" t="s">
        <v>2</v>
      </c>
      <c r="D425" s="18" t="s">
        <v>430</v>
      </c>
      <c r="E425" s="18" t="s">
        <v>33</v>
      </c>
      <c r="F425" s="55" t="e">
        <f>VLOOKUP(A425,Costs!E:G,3,FALSE)</f>
        <v>#N/A</v>
      </c>
      <c r="G425" s="62">
        <f>Costs!G$24</f>
        <v>0</v>
      </c>
      <c r="H425" s="32" t="s">
        <v>423</v>
      </c>
      <c r="K425" s="1"/>
      <c r="L425" s="1"/>
      <c r="P425" s="1"/>
      <c r="Q425" s="1"/>
      <c r="U425" s="1"/>
      <c r="V425" s="1"/>
      <c r="Z425" s="1"/>
      <c r="AA425" s="1"/>
      <c r="AE425" s="1"/>
      <c r="AF425" s="1"/>
      <c r="AJ425" s="1"/>
      <c r="AK425" s="1"/>
      <c r="AO425" s="1"/>
      <c r="AP425" s="1"/>
      <c r="AT425" s="1"/>
      <c r="AU425" s="1"/>
      <c r="AY425" s="1"/>
      <c r="AZ425" s="1"/>
      <c r="BD425" s="1"/>
      <c r="BE425" s="1"/>
      <c r="BI425" s="1"/>
      <c r="BJ425" s="1"/>
      <c r="BN425" s="1"/>
      <c r="BO425" s="1"/>
    </row>
    <row r="426" spans="1:67" x14ac:dyDescent="0.25">
      <c r="A426" s="1">
        <v>4012</v>
      </c>
      <c r="B426" s="1" t="s">
        <v>41</v>
      </c>
      <c r="C426" t="s">
        <v>7</v>
      </c>
      <c r="D426" t="s">
        <v>429</v>
      </c>
      <c r="E426" t="s">
        <v>33</v>
      </c>
      <c r="F426" s="54" t="e">
        <f>VLOOKUP(A426,Costs!E:G,3,FALSE)</f>
        <v>#N/A</v>
      </c>
      <c r="G426" s="61">
        <f>Costs!G$24</f>
        <v>0</v>
      </c>
      <c r="K426" s="1"/>
      <c r="L426" s="1"/>
      <c r="P426" s="1"/>
      <c r="Q426" s="1"/>
      <c r="U426" s="1"/>
      <c r="V426" s="1"/>
      <c r="Z426" s="1"/>
      <c r="AA426" s="1"/>
      <c r="AE426" s="1"/>
      <c r="AF426" s="1"/>
      <c r="AJ426" s="1"/>
      <c r="AK426" s="1"/>
      <c r="AO426" s="1"/>
      <c r="AP426" s="1"/>
      <c r="AT426" s="1"/>
      <c r="AU426" s="1"/>
      <c r="AY426" s="1"/>
      <c r="AZ426" s="1"/>
      <c r="BD426" s="1"/>
      <c r="BE426" s="1"/>
      <c r="BI426" s="1"/>
      <c r="BJ426" s="1"/>
      <c r="BN426" s="1"/>
      <c r="BO426" s="1"/>
    </row>
    <row r="427" spans="1:67" x14ac:dyDescent="0.25">
      <c r="A427" s="1">
        <v>4013</v>
      </c>
      <c r="B427" s="1" t="s">
        <v>42</v>
      </c>
      <c r="C427" t="s">
        <v>7</v>
      </c>
      <c r="D427" t="s">
        <v>429</v>
      </c>
      <c r="E427" t="s">
        <v>33</v>
      </c>
      <c r="F427" s="54" t="e">
        <f>VLOOKUP(A427,Costs!E:G,3,FALSE)</f>
        <v>#N/A</v>
      </c>
      <c r="G427" s="61">
        <f>Costs!G$24</f>
        <v>0</v>
      </c>
      <c r="K427" s="1"/>
      <c r="L427" s="1"/>
      <c r="P427" s="1"/>
      <c r="Q427" s="1"/>
      <c r="U427" s="1"/>
      <c r="V427" s="1"/>
      <c r="Z427" s="1"/>
      <c r="AA427" s="1"/>
      <c r="AE427" s="1"/>
      <c r="AF427" s="1"/>
      <c r="AJ427" s="1"/>
      <c r="AK427" s="1"/>
      <c r="AO427" s="1"/>
      <c r="AP427" s="1"/>
      <c r="AT427" s="1"/>
      <c r="AU427" s="1"/>
      <c r="AY427" s="1"/>
      <c r="AZ427" s="1"/>
      <c r="BD427" s="1"/>
      <c r="BE427" s="1"/>
      <c r="BI427" s="1"/>
      <c r="BJ427" s="1"/>
      <c r="BN427" s="1"/>
      <c r="BO427" s="1"/>
    </row>
    <row r="428" spans="1:67" x14ac:dyDescent="0.25">
      <c r="A428" s="1">
        <v>4015</v>
      </c>
      <c r="B428" s="1" t="s">
        <v>43</v>
      </c>
      <c r="C428" t="s">
        <v>7</v>
      </c>
      <c r="D428" t="s">
        <v>429</v>
      </c>
      <c r="E428" t="s">
        <v>33</v>
      </c>
      <c r="F428" s="54" t="e">
        <f>VLOOKUP(A428,Costs!E:G,3,FALSE)</f>
        <v>#N/A</v>
      </c>
      <c r="G428" s="61">
        <f>Costs!G$24</f>
        <v>0</v>
      </c>
      <c r="K428" s="1"/>
      <c r="L428" s="1"/>
      <c r="P428" s="1"/>
      <c r="Q428" s="1"/>
      <c r="U428" s="1"/>
      <c r="V428" s="1"/>
      <c r="Z428" s="1"/>
      <c r="AA428" s="1"/>
      <c r="AE428" s="1"/>
      <c r="AF428" s="1"/>
      <c r="AJ428" s="1"/>
      <c r="AK428" s="1"/>
      <c r="AO428" s="1"/>
      <c r="AP428" s="1"/>
      <c r="AT428" s="1"/>
      <c r="AU428" s="1"/>
      <c r="AY428" s="1"/>
      <c r="AZ428" s="1"/>
      <c r="BD428" s="1"/>
      <c r="BE428" s="1"/>
      <c r="BI428" s="1"/>
      <c r="BJ428" s="1"/>
      <c r="BN428" s="1"/>
      <c r="BO428" s="1"/>
    </row>
    <row r="429" spans="1:67" x14ac:dyDescent="0.25">
      <c r="A429" s="1">
        <v>402</v>
      </c>
      <c r="B429" s="1" t="s">
        <v>44</v>
      </c>
      <c r="C429" t="s">
        <v>2</v>
      </c>
      <c r="D429" t="s">
        <v>429</v>
      </c>
      <c r="E429" t="s">
        <v>33</v>
      </c>
      <c r="F429" s="54" t="e">
        <f>VLOOKUP(A429,Costs!E:G,3,FALSE)</f>
        <v>#N/A</v>
      </c>
      <c r="G429" s="61">
        <f>Costs!G$24</f>
        <v>0</v>
      </c>
      <c r="K429" s="1"/>
      <c r="L429" s="1"/>
      <c r="P429" s="1"/>
      <c r="Q429" s="1"/>
      <c r="U429" s="1"/>
      <c r="V429" s="1"/>
      <c r="Z429" s="1"/>
      <c r="AA429" s="1"/>
      <c r="AE429" s="1"/>
      <c r="AF429" s="1"/>
      <c r="AJ429" s="1"/>
      <c r="AK429" s="1"/>
      <c r="AO429" s="1"/>
      <c r="AP429" s="1"/>
      <c r="AT429" s="1"/>
      <c r="AU429" s="1"/>
      <c r="AY429" s="1"/>
      <c r="AZ429" s="1"/>
      <c r="BD429" s="1"/>
      <c r="BE429" s="1"/>
      <c r="BI429" s="1"/>
      <c r="BJ429" s="1"/>
      <c r="BN429" s="1"/>
      <c r="BO429" s="1"/>
    </row>
    <row r="430" spans="1:67" x14ac:dyDescent="0.25">
      <c r="A430" s="1">
        <v>4021</v>
      </c>
      <c r="B430" s="1" t="s">
        <v>45</v>
      </c>
      <c r="C430" t="s">
        <v>7</v>
      </c>
      <c r="D430" t="s">
        <v>429</v>
      </c>
      <c r="E430" t="s">
        <v>33</v>
      </c>
      <c r="F430" s="54" t="e">
        <f>VLOOKUP(A430,Costs!E:G,3,FALSE)</f>
        <v>#N/A</v>
      </c>
      <c r="G430" s="61">
        <f>Costs!G$24</f>
        <v>0</v>
      </c>
      <c r="K430" s="1"/>
      <c r="L430" s="1"/>
      <c r="P430" s="1"/>
      <c r="Q430" s="1"/>
      <c r="U430" s="1"/>
      <c r="V430" s="1"/>
      <c r="Z430" s="1"/>
      <c r="AA430" s="1"/>
      <c r="AE430" s="1"/>
      <c r="AF430" s="1"/>
      <c r="AJ430" s="1"/>
      <c r="AK430" s="1"/>
      <c r="AO430" s="1"/>
      <c r="AP430" s="1"/>
      <c r="AT430" s="1"/>
      <c r="AU430" s="1"/>
      <c r="AY430" s="1"/>
      <c r="AZ430" s="1"/>
      <c r="BD430" s="1"/>
      <c r="BE430" s="1"/>
      <c r="BI430" s="1"/>
      <c r="BJ430" s="1"/>
      <c r="BN430" s="1"/>
      <c r="BO430" s="1"/>
    </row>
    <row r="431" spans="1:67" x14ac:dyDescent="0.25">
      <c r="A431" s="29">
        <v>40218</v>
      </c>
      <c r="B431" s="29" t="s">
        <v>46</v>
      </c>
      <c r="C431" s="18" t="s">
        <v>6</v>
      </c>
      <c r="D431" s="18" t="s">
        <v>430</v>
      </c>
      <c r="E431" s="18" t="s">
        <v>33</v>
      </c>
      <c r="F431" s="55" t="e">
        <f>VLOOKUP(A431,Costs!E:G,3,FALSE)</f>
        <v>#N/A</v>
      </c>
      <c r="G431" s="62">
        <f>Costs!G$24</f>
        <v>0</v>
      </c>
      <c r="H431" s="32" t="s">
        <v>423</v>
      </c>
      <c r="K431" s="1"/>
      <c r="L431" s="1"/>
      <c r="P431" s="1"/>
      <c r="Q431" s="1"/>
      <c r="U431" s="1"/>
      <c r="V431" s="1"/>
      <c r="Z431" s="1"/>
      <c r="AA431" s="1"/>
      <c r="AE431" s="1"/>
      <c r="AF431" s="1"/>
      <c r="AJ431" s="1"/>
      <c r="AK431" s="1"/>
      <c r="AO431" s="1"/>
      <c r="AP431" s="1"/>
      <c r="AT431" s="1"/>
      <c r="AU431" s="1"/>
      <c r="AY431" s="1"/>
      <c r="AZ431" s="1"/>
      <c r="BD431" s="1"/>
      <c r="BE431" s="1"/>
      <c r="BI431" s="1"/>
      <c r="BJ431" s="1"/>
      <c r="BN431" s="1"/>
      <c r="BO431" s="1"/>
    </row>
    <row r="432" spans="1:67" x14ac:dyDescent="0.25">
      <c r="A432" s="29">
        <v>40219</v>
      </c>
      <c r="B432" s="29" t="s">
        <v>47</v>
      </c>
      <c r="C432" s="18" t="s">
        <v>2</v>
      </c>
      <c r="D432" s="18" t="s">
        <v>430</v>
      </c>
      <c r="E432" s="18" t="s">
        <v>33</v>
      </c>
      <c r="F432" s="55" t="e">
        <f>VLOOKUP(A432,Costs!E:G,3,FALSE)</f>
        <v>#N/A</v>
      </c>
      <c r="G432" s="62">
        <f>Costs!G$24</f>
        <v>0</v>
      </c>
      <c r="H432" s="32" t="s">
        <v>423</v>
      </c>
      <c r="K432" s="1"/>
      <c r="L432" s="1"/>
      <c r="P432" s="1"/>
      <c r="Q432" s="1"/>
      <c r="U432" s="1"/>
      <c r="V432" s="1"/>
      <c r="Z432" s="1"/>
      <c r="AA432" s="1"/>
      <c r="AE432" s="1"/>
      <c r="AF432" s="1"/>
      <c r="AJ432" s="1"/>
      <c r="AK432" s="1"/>
      <c r="AO432" s="1"/>
      <c r="AP432" s="1"/>
      <c r="AT432" s="1"/>
      <c r="AU432" s="1"/>
      <c r="AY432" s="1"/>
      <c r="AZ432" s="1"/>
      <c r="BD432" s="1"/>
      <c r="BE432" s="1"/>
      <c r="BI432" s="1"/>
      <c r="BJ432" s="1"/>
      <c r="BN432" s="1"/>
      <c r="BO432" s="1"/>
    </row>
    <row r="433" spans="1:67" x14ac:dyDescent="0.25">
      <c r="A433" s="29">
        <v>40229</v>
      </c>
      <c r="B433" s="29" t="s">
        <v>48</v>
      </c>
      <c r="C433" s="18" t="s">
        <v>2</v>
      </c>
      <c r="D433" s="18" t="s">
        <v>430</v>
      </c>
      <c r="E433" s="18" t="s">
        <v>33</v>
      </c>
      <c r="F433" s="55" t="e">
        <f>VLOOKUP(A433,Costs!E:G,3,FALSE)</f>
        <v>#N/A</v>
      </c>
      <c r="G433" s="62">
        <f>Costs!G$24</f>
        <v>0</v>
      </c>
      <c r="H433" s="32" t="s">
        <v>423</v>
      </c>
      <c r="K433" s="1"/>
      <c r="L433" s="1"/>
      <c r="P433" s="1"/>
      <c r="Q433" s="1"/>
      <c r="U433" s="1"/>
      <c r="V433" s="1"/>
      <c r="Z433" s="1"/>
      <c r="AA433" s="1"/>
      <c r="AE433" s="1"/>
      <c r="AF433" s="1"/>
      <c r="AJ433" s="1"/>
      <c r="AK433" s="1"/>
      <c r="AO433" s="1"/>
      <c r="AP433" s="1"/>
      <c r="AT433" s="1"/>
      <c r="AU433" s="1"/>
      <c r="AY433" s="1"/>
      <c r="AZ433" s="1"/>
      <c r="BD433" s="1"/>
      <c r="BE433" s="1"/>
      <c r="BI433" s="1"/>
      <c r="BJ433" s="1"/>
      <c r="BN433" s="1"/>
      <c r="BO433" s="1"/>
    </row>
    <row r="434" spans="1:67" x14ac:dyDescent="0.25">
      <c r="A434" s="1">
        <v>4025</v>
      </c>
      <c r="B434" s="1" t="s">
        <v>49</v>
      </c>
      <c r="C434" t="s">
        <v>7</v>
      </c>
      <c r="D434" t="s">
        <v>429</v>
      </c>
      <c r="E434" t="s">
        <v>33</v>
      </c>
      <c r="F434" s="54" t="e">
        <f>VLOOKUP(A434,Costs!E:G,3,FALSE)</f>
        <v>#N/A</v>
      </c>
      <c r="G434" s="61">
        <f>Costs!G$24</f>
        <v>0</v>
      </c>
      <c r="H434" s="24"/>
      <c r="K434" s="1"/>
      <c r="L434" s="1"/>
      <c r="P434" s="1"/>
      <c r="Q434" s="1"/>
      <c r="U434" s="1"/>
      <c r="V434" s="1"/>
      <c r="Z434" s="1"/>
      <c r="AA434" s="1"/>
      <c r="AE434" s="1"/>
      <c r="AF434" s="1"/>
      <c r="AJ434" s="1"/>
      <c r="AK434" s="1"/>
      <c r="AO434" s="1"/>
      <c r="AP434" s="1"/>
      <c r="AT434" s="1"/>
      <c r="AU434" s="1"/>
      <c r="AY434" s="1"/>
      <c r="AZ434" s="1"/>
      <c r="BD434" s="1"/>
      <c r="BE434" s="1"/>
      <c r="BI434" s="1"/>
      <c r="BJ434" s="1"/>
      <c r="BN434" s="1"/>
      <c r="BO434" s="1"/>
    </row>
    <row r="435" spans="1:67" x14ac:dyDescent="0.25">
      <c r="A435" s="1">
        <v>4026</v>
      </c>
      <c r="B435" s="1" t="s">
        <v>50</v>
      </c>
      <c r="C435" t="s">
        <v>7</v>
      </c>
      <c r="D435" t="s">
        <v>429</v>
      </c>
      <c r="E435" t="s">
        <v>33</v>
      </c>
      <c r="F435" s="54" t="e">
        <f>VLOOKUP(A435,Costs!E:G,3,FALSE)</f>
        <v>#N/A</v>
      </c>
      <c r="G435" s="61">
        <f>Costs!G$24</f>
        <v>0</v>
      </c>
      <c r="K435" s="1"/>
      <c r="L435" s="1"/>
      <c r="P435" s="1"/>
      <c r="Q435" s="1"/>
      <c r="U435" s="1"/>
      <c r="V435" s="1"/>
      <c r="Z435" s="1"/>
      <c r="AA435" s="1"/>
      <c r="AE435" s="1"/>
      <c r="AF435" s="1"/>
      <c r="AJ435" s="1"/>
      <c r="AK435" s="1"/>
      <c r="AO435" s="1"/>
      <c r="AP435" s="1"/>
      <c r="AT435" s="1"/>
      <c r="AU435" s="1"/>
      <c r="AY435" s="1"/>
      <c r="AZ435" s="1"/>
      <c r="BD435" s="1"/>
      <c r="BE435" s="1"/>
      <c r="BI435" s="1"/>
      <c r="BJ435" s="1"/>
      <c r="BN435" s="1"/>
      <c r="BO435" s="1"/>
    </row>
    <row r="436" spans="1:67" x14ac:dyDescent="0.25">
      <c r="A436" s="1">
        <v>4027</v>
      </c>
      <c r="B436" s="1" t="s">
        <v>51</v>
      </c>
      <c r="C436" t="s">
        <v>7</v>
      </c>
      <c r="D436" t="s">
        <v>429</v>
      </c>
      <c r="E436" t="s">
        <v>33</v>
      </c>
      <c r="F436" s="54" t="e">
        <f>VLOOKUP(A436,Costs!E:G,3,FALSE)</f>
        <v>#N/A</v>
      </c>
      <c r="G436" s="61">
        <f>Costs!G$24</f>
        <v>0</v>
      </c>
      <c r="K436" s="1"/>
      <c r="L436" s="1"/>
      <c r="P436" s="1"/>
      <c r="Q436" s="1"/>
      <c r="U436" s="1"/>
      <c r="V436" s="1"/>
      <c r="Z436" s="1"/>
      <c r="AA436" s="1"/>
      <c r="AE436" s="1"/>
      <c r="AF436" s="1"/>
      <c r="AJ436" s="1"/>
      <c r="AK436" s="1"/>
      <c r="AO436" s="1"/>
      <c r="AP436" s="1"/>
      <c r="AT436" s="1"/>
      <c r="AU436" s="1"/>
      <c r="AY436" s="1"/>
      <c r="AZ436" s="1"/>
      <c r="BD436" s="1"/>
      <c r="BE436" s="1"/>
      <c r="BI436" s="1"/>
      <c r="BJ436" s="1"/>
      <c r="BN436" s="1"/>
      <c r="BO436" s="1"/>
    </row>
    <row r="437" spans="1:67" x14ac:dyDescent="0.25">
      <c r="A437" s="1">
        <v>406</v>
      </c>
      <c r="B437" s="1" t="s">
        <v>52</v>
      </c>
      <c r="C437" t="s">
        <v>2</v>
      </c>
      <c r="D437" t="s">
        <v>429</v>
      </c>
      <c r="E437" t="s">
        <v>33</v>
      </c>
      <c r="F437" s="54" t="e">
        <f>VLOOKUP(A437,Costs!E:G,3,FALSE)</f>
        <v>#N/A</v>
      </c>
      <c r="G437" s="61">
        <f>Costs!G$24</f>
        <v>0</v>
      </c>
      <c r="K437" s="1"/>
      <c r="L437" s="1"/>
      <c r="P437" s="1"/>
      <c r="Q437" s="1"/>
      <c r="U437" s="1"/>
      <c r="V437" s="1"/>
      <c r="Z437" s="1"/>
      <c r="AA437" s="1"/>
      <c r="AE437" s="1"/>
      <c r="AF437" s="1"/>
      <c r="AJ437" s="1"/>
      <c r="AK437" s="1"/>
      <c r="AO437" s="1"/>
      <c r="AP437" s="1"/>
      <c r="AT437" s="1"/>
      <c r="AU437" s="1"/>
      <c r="AY437" s="1"/>
      <c r="AZ437" s="1"/>
      <c r="BD437" s="1"/>
      <c r="BE437" s="1"/>
      <c r="BI437" s="1"/>
      <c r="BJ437" s="1"/>
      <c r="BN437" s="1"/>
      <c r="BO437" s="1"/>
    </row>
    <row r="438" spans="1:67" x14ac:dyDescent="0.25">
      <c r="A438" s="1">
        <v>4060</v>
      </c>
      <c r="B438" s="21" t="s">
        <v>53</v>
      </c>
      <c r="C438" t="s">
        <v>7</v>
      </c>
      <c r="D438" t="s">
        <v>429</v>
      </c>
      <c r="E438" t="s">
        <v>33</v>
      </c>
      <c r="F438" s="54" t="e">
        <f>VLOOKUP(A438,Costs!E:G,3,FALSE)</f>
        <v>#N/A</v>
      </c>
      <c r="G438" s="61">
        <f>Costs!G$24</f>
        <v>0</v>
      </c>
      <c r="K438" s="1"/>
      <c r="L438" s="1"/>
      <c r="P438" s="1"/>
      <c r="Q438" s="1"/>
      <c r="U438" s="1"/>
      <c r="V438" s="1"/>
      <c r="Z438" s="1"/>
      <c r="AA438" s="1"/>
      <c r="AE438" s="1"/>
      <c r="AF438" s="1"/>
      <c r="AJ438" s="1"/>
      <c r="AK438" s="1"/>
      <c r="AO438" s="1"/>
      <c r="AP438" s="1"/>
      <c r="AT438" s="1"/>
      <c r="AU438" s="1"/>
      <c r="AY438" s="1"/>
      <c r="AZ438" s="1"/>
      <c r="BD438" s="1"/>
      <c r="BE438" s="1"/>
      <c r="BI438" s="1"/>
      <c r="BJ438" s="1"/>
      <c r="BN438" s="1"/>
      <c r="BO438" s="1"/>
    </row>
    <row r="439" spans="1:67" x14ac:dyDescent="0.25">
      <c r="A439" s="1">
        <v>40601</v>
      </c>
      <c r="B439" s="1" t="s">
        <v>54</v>
      </c>
      <c r="C439" t="s">
        <v>7</v>
      </c>
      <c r="D439" t="s">
        <v>429</v>
      </c>
      <c r="E439" t="s">
        <v>33</v>
      </c>
      <c r="F439" s="54" t="e">
        <f>VLOOKUP(A439,Costs!E:G,3,FALSE)</f>
        <v>#N/A</v>
      </c>
      <c r="G439" s="61">
        <f>Costs!G$24</f>
        <v>0</v>
      </c>
      <c r="K439" s="1"/>
      <c r="L439" s="1"/>
      <c r="P439" s="1"/>
      <c r="Q439" s="1"/>
      <c r="U439" s="1"/>
      <c r="V439" s="1"/>
      <c r="Z439" s="1"/>
      <c r="AA439" s="1"/>
      <c r="AE439" s="1"/>
      <c r="AF439" s="1"/>
      <c r="AJ439" s="1"/>
      <c r="AK439" s="1"/>
      <c r="AO439" s="1"/>
      <c r="AP439" s="1"/>
      <c r="AT439" s="1"/>
      <c r="AU439" s="1"/>
      <c r="AY439" s="1"/>
      <c r="AZ439" s="1"/>
      <c r="BD439" s="1"/>
      <c r="BE439" s="1"/>
      <c r="BI439" s="1"/>
      <c r="BJ439" s="1"/>
      <c r="BN439" s="1"/>
      <c r="BO439" s="1"/>
    </row>
    <row r="440" spans="1:67" x14ac:dyDescent="0.25">
      <c r="A440" s="1">
        <v>4062</v>
      </c>
      <c r="B440" s="1" t="s">
        <v>55</v>
      </c>
      <c r="C440" t="s">
        <v>7</v>
      </c>
      <c r="D440" t="s">
        <v>429</v>
      </c>
      <c r="E440" t="s">
        <v>33</v>
      </c>
      <c r="F440" s="54" t="e">
        <f>VLOOKUP(A440,Costs!E:G,3,FALSE)</f>
        <v>#N/A</v>
      </c>
      <c r="G440" s="61">
        <f>Costs!G$24</f>
        <v>0</v>
      </c>
      <c r="K440" s="1"/>
      <c r="L440" s="1"/>
      <c r="P440" s="1"/>
      <c r="Q440" s="1"/>
      <c r="U440" s="1"/>
      <c r="V440" s="1"/>
      <c r="Z440" s="1"/>
      <c r="AA440" s="1"/>
      <c r="AE440" s="1"/>
      <c r="AF440" s="1"/>
      <c r="AJ440" s="1"/>
      <c r="AK440" s="1"/>
      <c r="AO440" s="1"/>
      <c r="AP440" s="1"/>
      <c r="AT440" s="1"/>
      <c r="AU440" s="1"/>
      <c r="AY440" s="1"/>
      <c r="AZ440" s="1"/>
      <c r="BD440" s="1"/>
      <c r="BE440" s="1"/>
      <c r="BI440" s="1"/>
      <c r="BJ440" s="1"/>
      <c r="BN440" s="1"/>
      <c r="BO440" s="1"/>
    </row>
    <row r="441" spans="1:67" x14ac:dyDescent="0.25">
      <c r="A441" s="1">
        <v>4065</v>
      </c>
      <c r="B441" s="1" t="s">
        <v>56</v>
      </c>
      <c r="C441" t="s">
        <v>7</v>
      </c>
      <c r="D441" t="s">
        <v>429</v>
      </c>
      <c r="E441" t="s">
        <v>33</v>
      </c>
      <c r="F441" s="54" t="e">
        <f>VLOOKUP(A441,Costs!E:G,3,FALSE)</f>
        <v>#N/A</v>
      </c>
      <c r="G441" s="61">
        <f>Costs!G$24</f>
        <v>0</v>
      </c>
      <c r="K441" s="1"/>
      <c r="L441" s="1"/>
      <c r="P441" s="1"/>
      <c r="Q441" s="1"/>
      <c r="U441" s="1"/>
      <c r="V441" s="1"/>
      <c r="Z441" s="1"/>
      <c r="AA441" s="1"/>
      <c r="AE441" s="1"/>
      <c r="AF441" s="1"/>
      <c r="AJ441" s="1"/>
      <c r="AK441" s="1"/>
      <c r="AO441" s="1"/>
      <c r="AP441" s="1"/>
      <c r="AT441" s="1"/>
      <c r="AU441" s="1"/>
      <c r="AY441" s="1"/>
      <c r="AZ441" s="1"/>
      <c r="BD441" s="1"/>
      <c r="BE441" s="1"/>
      <c r="BI441" s="1"/>
      <c r="BJ441" s="1"/>
      <c r="BN441" s="1"/>
      <c r="BO441" s="1"/>
    </row>
    <row r="442" spans="1:67" x14ac:dyDescent="0.25">
      <c r="A442" s="1">
        <v>4066</v>
      </c>
      <c r="B442" s="1" t="s">
        <v>57</v>
      </c>
      <c r="C442" t="s">
        <v>7</v>
      </c>
      <c r="D442" t="s">
        <v>429</v>
      </c>
      <c r="E442" t="s">
        <v>33</v>
      </c>
      <c r="F442" s="54" t="e">
        <f>VLOOKUP(A442,Costs!E:G,3,FALSE)</f>
        <v>#N/A</v>
      </c>
      <c r="G442" s="61">
        <f>Costs!G$24</f>
        <v>0</v>
      </c>
      <c r="K442" s="1"/>
      <c r="L442" s="1"/>
      <c r="P442" s="1"/>
      <c r="Q442" s="1"/>
      <c r="U442" s="1"/>
      <c r="V442" s="1"/>
      <c r="Z442" s="1"/>
      <c r="AA442" s="1"/>
      <c r="AE442" s="1"/>
      <c r="AF442" s="1"/>
      <c r="AJ442" s="1"/>
      <c r="AK442" s="1"/>
      <c r="AO442" s="1"/>
      <c r="AP442" s="1"/>
      <c r="AT442" s="1"/>
      <c r="AU442" s="1"/>
      <c r="AY442" s="1"/>
      <c r="AZ442" s="1"/>
      <c r="BD442" s="1"/>
      <c r="BE442" s="1"/>
      <c r="BI442" s="1"/>
      <c r="BJ442" s="1"/>
      <c r="BN442" s="1"/>
      <c r="BO442" s="1"/>
    </row>
    <row r="443" spans="1:67" x14ac:dyDescent="0.25">
      <c r="A443" s="1">
        <v>4067</v>
      </c>
      <c r="B443" s="1" t="s">
        <v>58</v>
      </c>
      <c r="C443" t="s">
        <v>7</v>
      </c>
      <c r="D443" t="s">
        <v>429</v>
      </c>
      <c r="E443" t="s">
        <v>33</v>
      </c>
      <c r="F443" s="54" t="e">
        <f>VLOOKUP(A443,Costs!E:G,3,FALSE)</f>
        <v>#N/A</v>
      </c>
      <c r="G443" s="61">
        <f>Costs!G$24</f>
        <v>0</v>
      </c>
      <c r="K443" s="1"/>
      <c r="L443" s="1"/>
      <c r="P443" s="1"/>
      <c r="Q443" s="1"/>
      <c r="U443" s="1"/>
      <c r="V443" s="1"/>
      <c r="Z443" s="1"/>
      <c r="AA443" s="1"/>
      <c r="AE443" s="1"/>
      <c r="AF443" s="1"/>
      <c r="AJ443" s="1"/>
      <c r="AK443" s="1"/>
      <c r="AO443" s="1"/>
      <c r="AP443" s="1"/>
      <c r="AT443" s="1"/>
      <c r="AU443" s="1"/>
      <c r="AY443" s="1"/>
      <c r="AZ443" s="1"/>
      <c r="BD443" s="1"/>
      <c r="BE443" s="1"/>
      <c r="BI443" s="1"/>
      <c r="BJ443" s="1"/>
      <c r="BN443" s="1"/>
      <c r="BO443" s="1"/>
    </row>
    <row r="444" spans="1:67" x14ac:dyDescent="0.25">
      <c r="A444" s="1">
        <v>408</v>
      </c>
      <c r="B444" s="1" t="s">
        <v>59</v>
      </c>
      <c r="C444" t="s">
        <v>1</v>
      </c>
      <c r="D444" t="s">
        <v>429</v>
      </c>
      <c r="E444" t="s">
        <v>33</v>
      </c>
      <c r="F444" s="54" t="e">
        <f>VLOOKUP(A444,Costs!E:G,3,FALSE)</f>
        <v>#N/A</v>
      </c>
      <c r="G444" s="61">
        <f>Costs!G$24</f>
        <v>0</v>
      </c>
      <c r="K444" s="1"/>
      <c r="L444" s="1"/>
      <c r="P444" s="1"/>
      <c r="Q444" s="1"/>
      <c r="U444" s="1"/>
      <c r="V444" s="1"/>
      <c r="Z444" s="1"/>
      <c r="AA444" s="1"/>
      <c r="AE444" s="1"/>
      <c r="AF444" s="1"/>
      <c r="AJ444" s="1"/>
      <c r="AK444" s="1"/>
      <c r="AO444" s="1"/>
      <c r="AP444" s="1"/>
      <c r="AT444" s="1"/>
      <c r="AU444" s="1"/>
      <c r="AY444" s="1"/>
      <c r="AZ444" s="1"/>
      <c r="BD444" s="1"/>
      <c r="BE444" s="1"/>
      <c r="BI444" s="1"/>
      <c r="BJ444" s="1"/>
      <c r="BN444" s="1"/>
      <c r="BO444" s="1"/>
    </row>
    <row r="445" spans="1:67" x14ac:dyDescent="0.25">
      <c r="A445" s="1">
        <v>4081</v>
      </c>
      <c r="B445" s="1" t="s">
        <v>59</v>
      </c>
      <c r="C445" t="s">
        <v>1</v>
      </c>
      <c r="D445" t="s">
        <v>429</v>
      </c>
      <c r="E445" t="s">
        <v>33</v>
      </c>
      <c r="F445" s="54" t="e">
        <f>VLOOKUP(A445,Costs!E:G,3,FALSE)</f>
        <v>#N/A</v>
      </c>
      <c r="G445" s="61">
        <f>Costs!G$24</f>
        <v>0</v>
      </c>
      <c r="K445" s="1"/>
      <c r="L445" s="1"/>
      <c r="P445" s="1"/>
      <c r="Q445" s="1"/>
      <c r="U445" s="1"/>
      <c r="V445" s="1"/>
      <c r="Z445" s="1"/>
      <c r="AA445" s="1"/>
      <c r="AE445" s="1"/>
      <c r="AF445" s="1"/>
      <c r="AJ445" s="1"/>
      <c r="AK445" s="1"/>
      <c r="AO445" s="1"/>
      <c r="AP445" s="1"/>
      <c r="AT445" s="1"/>
      <c r="AU445" s="1"/>
      <c r="AY445" s="1"/>
      <c r="AZ445" s="1"/>
      <c r="BD445" s="1"/>
      <c r="BE445" s="1"/>
      <c r="BI445" s="1"/>
      <c r="BJ445" s="1"/>
      <c r="BN445" s="1"/>
      <c r="BO445" s="1"/>
    </row>
    <row r="446" spans="1:67" x14ac:dyDescent="0.25">
      <c r="A446" s="1">
        <v>4082</v>
      </c>
      <c r="B446" s="1" t="s">
        <v>60</v>
      </c>
      <c r="C446" t="s">
        <v>1</v>
      </c>
      <c r="D446" t="s">
        <v>429</v>
      </c>
      <c r="E446" t="s">
        <v>33</v>
      </c>
      <c r="F446" s="54" t="e">
        <f>VLOOKUP(A446,Costs!E:G,3,FALSE)</f>
        <v>#N/A</v>
      </c>
      <c r="G446" s="61">
        <f>Costs!G$24</f>
        <v>0</v>
      </c>
      <c r="K446" s="1"/>
      <c r="L446" s="1"/>
      <c r="P446" s="1"/>
      <c r="Q446" s="1"/>
      <c r="U446" s="1"/>
      <c r="V446" s="1"/>
      <c r="Z446" s="1"/>
      <c r="AA446" s="1"/>
      <c r="AE446" s="1"/>
      <c r="AF446" s="1"/>
      <c r="AJ446" s="1"/>
      <c r="AK446" s="1"/>
      <c r="AO446" s="1"/>
      <c r="AP446" s="1"/>
      <c r="AT446" s="1"/>
      <c r="AU446" s="1"/>
      <c r="AY446" s="1"/>
      <c r="AZ446" s="1"/>
      <c r="BD446" s="1"/>
      <c r="BE446" s="1"/>
      <c r="BI446" s="1"/>
      <c r="BJ446" s="1"/>
      <c r="BN446" s="1"/>
      <c r="BO446" s="1"/>
    </row>
    <row r="447" spans="1:67" x14ac:dyDescent="0.25">
      <c r="A447" s="1">
        <v>4083</v>
      </c>
      <c r="B447" s="1" t="s">
        <v>61</v>
      </c>
      <c r="C447" t="s">
        <v>1</v>
      </c>
      <c r="D447" t="s">
        <v>429</v>
      </c>
      <c r="E447" t="s">
        <v>33</v>
      </c>
      <c r="F447" s="54" t="e">
        <f>VLOOKUP(A447,Costs!E:G,3,FALSE)</f>
        <v>#N/A</v>
      </c>
      <c r="G447" s="61">
        <f>Costs!G$24</f>
        <v>0</v>
      </c>
      <c r="K447" s="1"/>
      <c r="L447" s="1"/>
      <c r="P447" s="1"/>
      <c r="Q447" s="1"/>
      <c r="U447" s="1"/>
      <c r="V447" s="1"/>
      <c r="Z447" s="1"/>
      <c r="AA447" s="1"/>
      <c r="AE447" s="1"/>
      <c r="AF447" s="1"/>
      <c r="AJ447" s="1"/>
      <c r="AK447" s="1"/>
      <c r="AO447" s="1"/>
      <c r="AP447" s="1"/>
      <c r="AT447" s="1"/>
      <c r="AU447" s="1"/>
      <c r="AY447" s="1"/>
      <c r="AZ447" s="1"/>
      <c r="BD447" s="1"/>
      <c r="BE447" s="1"/>
      <c r="BI447" s="1"/>
      <c r="BJ447" s="1"/>
      <c r="BN447" s="1"/>
      <c r="BO447" s="1"/>
    </row>
    <row r="448" spans="1:67" x14ac:dyDescent="0.25">
      <c r="A448" s="1">
        <v>4084</v>
      </c>
      <c r="B448" s="1" t="s">
        <v>62</v>
      </c>
      <c r="C448" t="s">
        <v>1</v>
      </c>
      <c r="D448" t="s">
        <v>429</v>
      </c>
      <c r="E448" t="s">
        <v>33</v>
      </c>
      <c r="F448" s="54" t="e">
        <f>VLOOKUP(A448,Costs!E:G,3,FALSE)</f>
        <v>#N/A</v>
      </c>
      <c r="G448" s="61">
        <f>Costs!G$24</f>
        <v>0</v>
      </c>
      <c r="K448" s="1"/>
      <c r="L448" s="1"/>
      <c r="P448" s="1"/>
      <c r="Q448" s="1"/>
      <c r="U448" s="1"/>
      <c r="V448" s="1"/>
      <c r="Z448" s="1"/>
      <c r="AA448" s="1"/>
      <c r="AE448" s="1"/>
      <c r="AF448" s="1"/>
      <c r="AJ448" s="1"/>
      <c r="AK448" s="1"/>
      <c r="AO448" s="1"/>
      <c r="AP448" s="1"/>
      <c r="AT448" s="1"/>
      <c r="AU448" s="1"/>
      <c r="AY448" s="1"/>
      <c r="AZ448" s="1"/>
      <c r="BD448" s="1"/>
      <c r="BE448" s="1"/>
      <c r="BI448" s="1"/>
      <c r="BJ448" s="1"/>
      <c r="BN448" s="1"/>
      <c r="BO448" s="1"/>
    </row>
    <row r="449" spans="1:67" x14ac:dyDescent="0.25">
      <c r="A449" s="1">
        <v>409</v>
      </c>
      <c r="B449" s="1" t="s">
        <v>63</v>
      </c>
      <c r="C449" t="s">
        <v>2</v>
      </c>
      <c r="D449" t="s">
        <v>429</v>
      </c>
      <c r="E449" t="s">
        <v>33</v>
      </c>
      <c r="F449" s="54" t="e">
        <f>VLOOKUP(A449,Costs!E:G,3,FALSE)</f>
        <v>#N/A</v>
      </c>
      <c r="G449" s="61">
        <f>Costs!G$24</f>
        <v>0</v>
      </c>
      <c r="K449" s="1"/>
      <c r="L449" s="1"/>
      <c r="P449" s="1"/>
      <c r="Q449" s="1"/>
      <c r="U449" s="1"/>
      <c r="V449" s="1"/>
      <c r="Z449" s="1"/>
      <c r="AA449" s="1"/>
      <c r="AE449" s="1"/>
      <c r="AF449" s="1"/>
      <c r="AJ449" s="1"/>
      <c r="AK449" s="1"/>
      <c r="AO449" s="1"/>
      <c r="AP449" s="1"/>
      <c r="AT449" s="1"/>
      <c r="AU449" s="1"/>
      <c r="AY449" s="1"/>
      <c r="AZ449" s="1"/>
      <c r="BD449" s="1"/>
      <c r="BE449" s="1"/>
      <c r="BI449" s="1"/>
      <c r="BJ449" s="1"/>
      <c r="BN449" s="1"/>
      <c r="BO449" s="1"/>
    </row>
    <row r="450" spans="1:67" x14ac:dyDescent="0.25">
      <c r="A450" s="1">
        <v>4091</v>
      </c>
      <c r="B450" s="1" t="s">
        <v>64</v>
      </c>
      <c r="C450" t="s">
        <v>1</v>
      </c>
      <c r="D450" t="s">
        <v>429</v>
      </c>
      <c r="E450" t="s">
        <v>33</v>
      </c>
      <c r="F450" s="54" t="e">
        <f>VLOOKUP(A450,Costs!E:G,3,FALSE)</f>
        <v>#N/A</v>
      </c>
      <c r="G450" s="61">
        <f>Costs!G$24</f>
        <v>0</v>
      </c>
      <c r="K450" s="1"/>
      <c r="L450" s="1"/>
      <c r="P450" s="1"/>
      <c r="Q450" s="1"/>
      <c r="U450" s="1"/>
      <c r="V450" s="1"/>
      <c r="Z450" s="1"/>
      <c r="AA450" s="1"/>
      <c r="AE450" s="1"/>
      <c r="AF450" s="1"/>
      <c r="AJ450" s="1"/>
      <c r="AK450" s="1"/>
      <c r="AO450" s="1"/>
      <c r="AP450" s="1"/>
      <c r="AT450" s="1"/>
      <c r="AU450" s="1"/>
      <c r="AY450" s="1"/>
      <c r="AZ450" s="1"/>
      <c r="BD450" s="1"/>
      <c r="BE450" s="1"/>
      <c r="BI450" s="1"/>
      <c r="BJ450" s="1"/>
      <c r="BN450" s="1"/>
      <c r="BO450" s="1"/>
    </row>
    <row r="451" spans="1:67" x14ac:dyDescent="0.25">
      <c r="A451" s="1">
        <v>4092</v>
      </c>
      <c r="B451" s="1" t="s">
        <v>65</v>
      </c>
      <c r="C451" t="s">
        <v>1</v>
      </c>
      <c r="D451" t="s">
        <v>429</v>
      </c>
      <c r="E451" t="s">
        <v>33</v>
      </c>
      <c r="F451" s="54" t="e">
        <f>VLOOKUP(A451,Costs!E:G,3,FALSE)</f>
        <v>#N/A</v>
      </c>
      <c r="G451" s="61">
        <f>Costs!G$24</f>
        <v>0</v>
      </c>
      <c r="K451" s="1"/>
      <c r="L451" s="1"/>
      <c r="P451" s="1"/>
      <c r="Q451" s="1"/>
      <c r="U451" s="1"/>
      <c r="V451" s="1"/>
      <c r="Z451" s="1"/>
      <c r="AA451" s="1"/>
      <c r="AE451" s="1"/>
      <c r="AF451" s="1"/>
      <c r="AJ451" s="1"/>
      <c r="AK451" s="1"/>
      <c r="AO451" s="1"/>
      <c r="AP451" s="1"/>
      <c r="AT451" s="1"/>
      <c r="AU451" s="1"/>
      <c r="AY451" s="1"/>
      <c r="AZ451" s="1"/>
      <c r="BD451" s="1"/>
      <c r="BE451" s="1"/>
      <c r="BI451" s="1"/>
      <c r="BJ451" s="1"/>
      <c r="BN451" s="1"/>
      <c r="BO451" s="1"/>
    </row>
    <row r="452" spans="1:67" x14ac:dyDescent="0.25">
      <c r="A452" s="1">
        <v>4093</v>
      </c>
      <c r="B452" s="1" t="s">
        <v>66</v>
      </c>
      <c r="C452" t="s">
        <v>2</v>
      </c>
      <c r="D452" t="s">
        <v>429</v>
      </c>
      <c r="E452" t="s">
        <v>33</v>
      </c>
      <c r="F452" s="54" t="e">
        <f>VLOOKUP(A452,Costs!E:G,3,FALSE)</f>
        <v>#N/A</v>
      </c>
      <c r="G452" s="61">
        <f>Costs!G$24</f>
        <v>0</v>
      </c>
      <c r="K452" s="1"/>
      <c r="L452" s="1"/>
      <c r="P452" s="1"/>
      <c r="Q452" s="1"/>
      <c r="U452" s="1"/>
      <c r="V452" s="1"/>
      <c r="Z452" s="1"/>
      <c r="AA452" s="1"/>
      <c r="AE452" s="1"/>
      <c r="AF452" s="1"/>
      <c r="AJ452" s="1"/>
      <c r="AK452" s="1"/>
      <c r="AO452" s="1"/>
      <c r="AP452" s="1"/>
      <c r="AT452" s="1"/>
      <c r="AU452" s="1"/>
      <c r="AY452" s="1"/>
      <c r="AZ452" s="1"/>
      <c r="BD452" s="1"/>
      <c r="BE452" s="1"/>
      <c r="BI452" s="1"/>
      <c r="BJ452" s="1"/>
      <c r="BN452" s="1"/>
      <c r="BO452" s="1"/>
    </row>
    <row r="453" spans="1:67" x14ac:dyDescent="0.25">
      <c r="A453" s="1">
        <v>4094</v>
      </c>
      <c r="B453" s="1" t="s">
        <v>67</v>
      </c>
      <c r="C453" t="s">
        <v>2</v>
      </c>
      <c r="D453" t="s">
        <v>429</v>
      </c>
      <c r="E453" t="s">
        <v>33</v>
      </c>
      <c r="F453" s="54" t="e">
        <f>VLOOKUP(A453,Costs!E:G,3,FALSE)</f>
        <v>#N/A</v>
      </c>
      <c r="G453" s="61">
        <f>Costs!G$24</f>
        <v>0</v>
      </c>
      <c r="K453" s="1"/>
      <c r="L453" s="1"/>
      <c r="P453" s="1"/>
      <c r="Q453" s="1"/>
      <c r="U453" s="1"/>
      <c r="V453" s="1"/>
      <c r="Z453" s="1"/>
      <c r="AA453" s="1"/>
      <c r="AE453" s="1"/>
      <c r="AF453" s="1"/>
      <c r="AJ453" s="1"/>
      <c r="AK453" s="1"/>
      <c r="AO453" s="1"/>
      <c r="AP453" s="1"/>
      <c r="AT453" s="1"/>
      <c r="AU453" s="1"/>
      <c r="AY453" s="1"/>
      <c r="AZ453" s="1"/>
      <c r="BD453" s="1"/>
      <c r="BE453" s="1"/>
      <c r="BI453" s="1"/>
      <c r="BJ453" s="1"/>
      <c r="BN453" s="1"/>
      <c r="BO453" s="1"/>
    </row>
    <row r="454" spans="1:67" x14ac:dyDescent="0.25">
      <c r="A454" s="1">
        <v>4096</v>
      </c>
      <c r="B454" s="1" t="s">
        <v>68</v>
      </c>
      <c r="C454" t="s">
        <v>1</v>
      </c>
      <c r="D454" t="s">
        <v>429</v>
      </c>
      <c r="E454" t="s">
        <v>33</v>
      </c>
      <c r="F454" s="54" t="e">
        <f>VLOOKUP(A454,Costs!E:G,3,FALSE)</f>
        <v>#N/A</v>
      </c>
      <c r="G454" s="61">
        <f>Costs!G$24</f>
        <v>0</v>
      </c>
      <c r="K454" s="1"/>
      <c r="L454" s="1"/>
      <c r="P454" s="1"/>
      <c r="Q454" s="1"/>
      <c r="U454" s="1"/>
      <c r="V454" s="1"/>
      <c r="Z454" s="1"/>
      <c r="AA454" s="1"/>
      <c r="AE454" s="1"/>
      <c r="AF454" s="1"/>
      <c r="AJ454" s="1"/>
      <c r="AK454" s="1"/>
      <c r="AO454" s="1"/>
      <c r="AP454" s="1"/>
      <c r="AT454" s="1"/>
      <c r="AU454" s="1"/>
      <c r="AY454" s="1"/>
      <c r="AZ454" s="1"/>
      <c r="BD454" s="1"/>
      <c r="BE454" s="1"/>
      <c r="BI454" s="1"/>
      <c r="BJ454" s="1"/>
      <c r="BN454" s="1"/>
      <c r="BO454" s="1"/>
    </row>
    <row r="455" spans="1:67" x14ac:dyDescent="0.25">
      <c r="A455" s="1">
        <v>4097</v>
      </c>
      <c r="B455" s="1" t="s">
        <v>69</v>
      </c>
      <c r="C455" t="s">
        <v>1</v>
      </c>
      <c r="D455" t="s">
        <v>429</v>
      </c>
      <c r="E455" t="s">
        <v>33</v>
      </c>
      <c r="F455" s="54" t="e">
        <f>VLOOKUP(A455,Costs!E:G,3,FALSE)</f>
        <v>#N/A</v>
      </c>
      <c r="G455" s="61">
        <f>Costs!G$24</f>
        <v>0</v>
      </c>
      <c r="K455" s="1"/>
      <c r="L455" s="1"/>
      <c r="P455" s="1"/>
      <c r="Q455" s="1"/>
      <c r="U455" s="1"/>
      <c r="V455" s="1"/>
      <c r="Z455" s="1"/>
      <c r="AA455" s="1"/>
      <c r="AE455" s="1"/>
      <c r="AF455" s="1"/>
      <c r="AJ455" s="1"/>
      <c r="AK455" s="1"/>
      <c r="AO455" s="1"/>
      <c r="AP455" s="1"/>
      <c r="AT455" s="1"/>
      <c r="AU455" s="1"/>
      <c r="AY455" s="1"/>
      <c r="AZ455" s="1"/>
      <c r="BD455" s="1"/>
      <c r="BE455" s="1"/>
      <c r="BI455" s="1"/>
      <c r="BJ455" s="1"/>
      <c r="BN455" s="1"/>
      <c r="BO455" s="1"/>
    </row>
    <row r="456" spans="1:67" x14ac:dyDescent="0.25">
      <c r="A456" s="1">
        <v>4098</v>
      </c>
      <c r="B456" s="1" t="s">
        <v>70</v>
      </c>
      <c r="C456" t="s">
        <v>2</v>
      </c>
      <c r="D456" t="s">
        <v>429</v>
      </c>
      <c r="E456" t="s">
        <v>33</v>
      </c>
      <c r="F456" s="54" t="e">
        <f>VLOOKUP(A456,Costs!E:G,3,FALSE)</f>
        <v>#N/A</v>
      </c>
      <c r="G456" s="61">
        <f>Costs!G$24</f>
        <v>0</v>
      </c>
      <c r="K456" s="1"/>
      <c r="L456" s="1"/>
      <c r="P456" s="1"/>
      <c r="Q456" s="1"/>
      <c r="U456" s="1"/>
      <c r="V456" s="1"/>
      <c r="Z456" s="1"/>
      <c r="AA456" s="1"/>
      <c r="AE456" s="1"/>
      <c r="AF456" s="1"/>
      <c r="AJ456" s="1"/>
      <c r="AK456" s="1"/>
      <c r="AO456" s="1"/>
      <c r="AP456" s="1"/>
      <c r="AT456" s="1"/>
      <c r="AU456" s="1"/>
      <c r="AY456" s="1"/>
      <c r="AZ456" s="1"/>
      <c r="BD456" s="1"/>
      <c r="BE456" s="1"/>
      <c r="BI456" s="1"/>
      <c r="BJ456" s="1"/>
      <c r="BN456" s="1"/>
      <c r="BO456" s="1"/>
    </row>
    <row r="457" spans="1:67" x14ac:dyDescent="0.25">
      <c r="A457" s="1">
        <v>4099</v>
      </c>
      <c r="B457" s="1" t="s">
        <v>71</v>
      </c>
      <c r="C457" t="s">
        <v>1</v>
      </c>
      <c r="D457" t="s">
        <v>429</v>
      </c>
      <c r="E457" t="s">
        <v>33</v>
      </c>
      <c r="F457" s="54" t="e">
        <f>VLOOKUP(A457,Costs!E:G,3,FALSE)</f>
        <v>#N/A</v>
      </c>
      <c r="G457" s="61">
        <f>Costs!G$24</f>
        <v>0</v>
      </c>
      <c r="K457" s="1"/>
      <c r="L457" s="1"/>
      <c r="P457" s="1"/>
      <c r="Q457" s="1"/>
      <c r="U457" s="1"/>
      <c r="V457" s="1"/>
      <c r="Z457" s="1"/>
      <c r="AA457" s="1"/>
      <c r="AE457" s="1"/>
      <c r="AF457" s="1"/>
      <c r="AJ457" s="1"/>
      <c r="AK457" s="1"/>
      <c r="AO457" s="1"/>
      <c r="AP457" s="1"/>
      <c r="AT457" s="1"/>
      <c r="AU457" s="1"/>
      <c r="AY457" s="1"/>
      <c r="AZ457" s="1"/>
      <c r="BD457" s="1"/>
      <c r="BE457" s="1"/>
      <c r="BI457" s="1"/>
      <c r="BJ457" s="1"/>
      <c r="BN457" s="1"/>
      <c r="BO457" s="1"/>
    </row>
    <row r="458" spans="1:67" x14ac:dyDescent="0.25">
      <c r="A458" s="1">
        <v>43</v>
      </c>
      <c r="B458" s="1" t="s">
        <v>72</v>
      </c>
      <c r="C458" t="s">
        <v>2</v>
      </c>
      <c r="D458" t="s">
        <v>429</v>
      </c>
      <c r="E458" t="s">
        <v>33</v>
      </c>
      <c r="F458" s="54" t="e">
        <f>VLOOKUP(A458,Costs!E:G,3,FALSE)</f>
        <v>#N/A</v>
      </c>
      <c r="G458" s="61">
        <f>Costs!G$24</f>
        <v>0</v>
      </c>
      <c r="K458" s="1"/>
      <c r="L458" s="1"/>
      <c r="P458" s="1"/>
      <c r="Q458" s="1"/>
      <c r="U458" s="1"/>
      <c r="V458" s="1"/>
      <c r="Z458" s="1"/>
      <c r="AA458" s="1"/>
      <c r="AE458" s="1"/>
      <c r="AF458" s="1"/>
      <c r="AJ458" s="1"/>
      <c r="AK458" s="1"/>
      <c r="AO458" s="1"/>
      <c r="AP458" s="1"/>
      <c r="AT458" s="1"/>
      <c r="AU458" s="1"/>
      <c r="AY458" s="1"/>
      <c r="AZ458" s="1"/>
      <c r="BD458" s="1"/>
      <c r="BE458" s="1"/>
      <c r="BI458" s="1"/>
      <c r="BJ458" s="1"/>
      <c r="BN458" s="1"/>
      <c r="BO458" s="1"/>
    </row>
    <row r="459" spans="1:67" x14ac:dyDescent="0.25">
      <c r="A459" s="1">
        <v>431</v>
      </c>
      <c r="B459" s="1" t="s">
        <v>73</v>
      </c>
      <c r="C459" t="s">
        <v>2</v>
      </c>
      <c r="D459" t="s">
        <v>429</v>
      </c>
      <c r="E459" t="s">
        <v>33</v>
      </c>
      <c r="F459" s="54" t="e">
        <f>VLOOKUP(A459,Costs!E:G,3,FALSE)</f>
        <v>#N/A</v>
      </c>
      <c r="G459" s="61">
        <f>Costs!G$24</f>
        <v>0</v>
      </c>
      <c r="K459" s="1"/>
      <c r="L459" s="1"/>
      <c r="P459" s="1"/>
      <c r="Q459" s="1"/>
      <c r="U459" s="1"/>
      <c r="V459" s="1"/>
      <c r="Z459" s="1"/>
      <c r="AA459" s="1"/>
      <c r="AE459" s="1"/>
      <c r="AF459" s="1"/>
      <c r="AJ459" s="1"/>
      <c r="AK459" s="1"/>
      <c r="AO459" s="1"/>
      <c r="AP459" s="1"/>
      <c r="AT459" s="1"/>
      <c r="AU459" s="1"/>
      <c r="AY459" s="1"/>
      <c r="AZ459" s="1"/>
      <c r="BD459" s="1"/>
      <c r="BE459" s="1"/>
      <c r="BI459" s="1"/>
      <c r="BJ459" s="1"/>
      <c r="BN459" s="1"/>
      <c r="BO459" s="1"/>
    </row>
    <row r="460" spans="1:67" x14ac:dyDescent="0.25">
      <c r="A460" s="1">
        <v>4311</v>
      </c>
      <c r="B460" s="1" t="s">
        <v>74</v>
      </c>
      <c r="C460" t="s">
        <v>1</v>
      </c>
      <c r="D460" t="s">
        <v>429</v>
      </c>
      <c r="E460" t="s">
        <v>33</v>
      </c>
      <c r="F460" s="54" t="e">
        <f>VLOOKUP(A460,Costs!E:G,3,FALSE)</f>
        <v>#N/A</v>
      </c>
      <c r="G460" s="61">
        <f>Costs!G$24</f>
        <v>0</v>
      </c>
      <c r="K460" s="1"/>
      <c r="L460" s="1"/>
      <c r="P460" s="1"/>
      <c r="Q460" s="1"/>
      <c r="U460" s="1"/>
      <c r="V460" s="1"/>
      <c r="Z460" s="1"/>
      <c r="AA460" s="1"/>
      <c r="AE460" s="1"/>
      <c r="AF460" s="1"/>
      <c r="AJ460" s="1"/>
      <c r="AK460" s="1"/>
      <c r="AO460" s="1"/>
      <c r="AP460" s="1"/>
      <c r="AT460" s="1"/>
      <c r="AU460" s="1"/>
      <c r="AY460" s="1"/>
      <c r="AZ460" s="1"/>
      <c r="BD460" s="1"/>
      <c r="BE460" s="1"/>
      <c r="BI460" s="1"/>
      <c r="BJ460" s="1"/>
      <c r="BN460" s="1"/>
      <c r="BO460" s="1"/>
    </row>
    <row r="461" spans="1:67" x14ac:dyDescent="0.25">
      <c r="A461" s="1">
        <v>4312</v>
      </c>
      <c r="B461" s="1" t="s">
        <v>75</v>
      </c>
      <c r="C461" t="s">
        <v>7</v>
      </c>
      <c r="D461" t="s">
        <v>429</v>
      </c>
      <c r="E461" t="s">
        <v>33</v>
      </c>
      <c r="F461" s="54" t="e">
        <f>VLOOKUP(A461,Costs!E:G,3,FALSE)</f>
        <v>#N/A</v>
      </c>
      <c r="G461" s="61">
        <f>Costs!G$24</f>
        <v>0</v>
      </c>
      <c r="K461" s="1"/>
      <c r="L461" s="1"/>
      <c r="P461" s="1"/>
      <c r="Q461" s="1"/>
      <c r="U461" s="1"/>
      <c r="V461" s="1"/>
      <c r="Z461" s="1"/>
      <c r="AA461" s="1"/>
      <c r="AE461" s="1"/>
      <c r="AF461" s="1"/>
      <c r="AJ461" s="1"/>
      <c r="AK461" s="1"/>
      <c r="AO461" s="1"/>
      <c r="AP461" s="1"/>
      <c r="AT461" s="1"/>
      <c r="AU461" s="1"/>
      <c r="AY461" s="1"/>
      <c r="AZ461" s="1"/>
      <c r="BD461" s="1"/>
      <c r="BE461" s="1"/>
      <c r="BI461" s="1"/>
      <c r="BJ461" s="1"/>
      <c r="BN461" s="1"/>
      <c r="BO461" s="1"/>
    </row>
    <row r="462" spans="1:67" x14ac:dyDescent="0.25">
      <c r="A462" s="1">
        <v>4313</v>
      </c>
      <c r="B462" s="1" t="s">
        <v>76</v>
      </c>
      <c r="C462" t="s">
        <v>7</v>
      </c>
      <c r="D462" t="s">
        <v>429</v>
      </c>
      <c r="E462" t="s">
        <v>33</v>
      </c>
      <c r="F462" s="54" t="e">
        <f>VLOOKUP(A462,Costs!E:G,3,FALSE)</f>
        <v>#N/A</v>
      </c>
      <c r="G462" s="61">
        <f>Costs!G$24</f>
        <v>0</v>
      </c>
      <c r="H462" s="24"/>
      <c r="K462" s="1"/>
      <c r="L462" s="1"/>
      <c r="P462" s="1"/>
      <c r="Q462" s="1"/>
      <c r="U462" s="1"/>
      <c r="V462" s="1"/>
      <c r="Z462" s="1"/>
      <c r="AA462" s="1"/>
      <c r="AE462" s="1"/>
      <c r="AF462" s="1"/>
      <c r="AJ462" s="1"/>
      <c r="AK462" s="1"/>
      <c r="AO462" s="1"/>
      <c r="AP462" s="1"/>
      <c r="AT462" s="1"/>
      <c r="AU462" s="1"/>
      <c r="AY462" s="1"/>
      <c r="AZ462" s="1"/>
      <c r="BD462" s="1"/>
      <c r="BE462" s="1"/>
      <c r="BI462" s="1"/>
      <c r="BJ462" s="1"/>
      <c r="BN462" s="1"/>
      <c r="BO462" s="1"/>
    </row>
    <row r="463" spans="1:67" x14ac:dyDescent="0.25">
      <c r="A463" s="1">
        <v>4314</v>
      </c>
      <c r="B463" s="1" t="s">
        <v>77</v>
      </c>
      <c r="C463" t="s">
        <v>2</v>
      </c>
      <c r="D463" t="s">
        <v>429</v>
      </c>
      <c r="E463" t="s">
        <v>33</v>
      </c>
      <c r="F463" s="54" t="e">
        <f>VLOOKUP(A463,Costs!E:G,3,FALSE)</f>
        <v>#N/A</v>
      </c>
      <c r="G463" s="61">
        <f>Costs!G$24</f>
        <v>0</v>
      </c>
      <c r="K463" s="1"/>
      <c r="L463" s="1"/>
      <c r="P463" s="1"/>
      <c r="Q463" s="1"/>
      <c r="U463" s="1"/>
      <c r="V463" s="1"/>
      <c r="Z463" s="1"/>
      <c r="AA463" s="1"/>
      <c r="AE463" s="1"/>
      <c r="AF463" s="1"/>
      <c r="AJ463" s="1"/>
      <c r="AK463" s="1"/>
      <c r="AO463" s="1"/>
      <c r="AP463" s="1"/>
      <c r="AT463" s="1"/>
      <c r="AU463" s="1"/>
      <c r="AY463" s="1"/>
      <c r="AZ463" s="1"/>
      <c r="BD463" s="1"/>
      <c r="BE463" s="1"/>
      <c r="BI463" s="1"/>
      <c r="BJ463" s="1"/>
      <c r="BN463" s="1"/>
      <c r="BO463" s="1"/>
    </row>
    <row r="464" spans="1:67" x14ac:dyDescent="0.25">
      <c r="A464" s="1">
        <v>432</v>
      </c>
      <c r="B464" s="1" t="s">
        <v>78</v>
      </c>
      <c r="C464" t="s">
        <v>2</v>
      </c>
      <c r="D464" t="s">
        <v>429</v>
      </c>
      <c r="E464" t="s">
        <v>33</v>
      </c>
      <c r="F464" s="54" t="e">
        <f>VLOOKUP(A464,Costs!E:G,3,FALSE)</f>
        <v>#N/A</v>
      </c>
      <c r="G464" s="61">
        <f>Costs!G$24</f>
        <v>0</v>
      </c>
      <c r="K464" s="1"/>
      <c r="L464" s="1"/>
      <c r="P464" s="1"/>
      <c r="Q464" s="1"/>
      <c r="U464" s="1"/>
      <c r="V464" s="1"/>
      <c r="Z464" s="1"/>
      <c r="AA464" s="1"/>
      <c r="AE464" s="1"/>
      <c r="AF464" s="1"/>
      <c r="AJ464" s="1"/>
      <c r="AK464" s="1"/>
      <c r="AO464" s="1"/>
      <c r="AP464" s="1"/>
      <c r="AT464" s="1"/>
      <c r="AU464" s="1"/>
      <c r="AY464" s="1"/>
      <c r="AZ464" s="1"/>
      <c r="BD464" s="1"/>
      <c r="BE464" s="1"/>
      <c r="BI464" s="1"/>
      <c r="BJ464" s="1"/>
      <c r="BN464" s="1"/>
      <c r="BO464" s="1"/>
    </row>
    <row r="465" spans="1:67" x14ac:dyDescent="0.25">
      <c r="A465" s="1">
        <v>4321</v>
      </c>
      <c r="B465" s="1" t="s">
        <v>79</v>
      </c>
      <c r="C465" t="s">
        <v>7</v>
      </c>
      <c r="D465" t="s">
        <v>429</v>
      </c>
      <c r="E465" t="s">
        <v>33</v>
      </c>
      <c r="F465" s="54" t="e">
        <f>VLOOKUP(A465,Costs!E:G,3,FALSE)</f>
        <v>#N/A</v>
      </c>
      <c r="G465" s="61">
        <f>Costs!G$24</f>
        <v>0</v>
      </c>
      <c r="K465" s="1"/>
      <c r="L465" s="1"/>
      <c r="P465" s="1"/>
      <c r="Q465" s="1"/>
      <c r="U465" s="1"/>
      <c r="V465" s="1"/>
      <c r="Z465" s="1"/>
      <c r="AA465" s="1"/>
      <c r="AE465" s="1"/>
      <c r="AF465" s="1"/>
      <c r="AJ465" s="1"/>
      <c r="AK465" s="1"/>
      <c r="AO465" s="1"/>
      <c r="AP465" s="1"/>
      <c r="AT465" s="1"/>
      <c r="AU465" s="1"/>
      <c r="AY465" s="1"/>
      <c r="AZ465" s="1"/>
      <c r="BD465" s="1"/>
      <c r="BE465" s="1"/>
      <c r="BI465" s="1"/>
      <c r="BJ465" s="1"/>
      <c r="BN465" s="1"/>
      <c r="BO465" s="1"/>
    </row>
    <row r="466" spans="1:67" x14ac:dyDescent="0.25">
      <c r="A466" s="1">
        <v>4322</v>
      </c>
      <c r="B466" s="1" t="s">
        <v>80</v>
      </c>
      <c r="C466" t="s">
        <v>7</v>
      </c>
      <c r="D466" t="s">
        <v>429</v>
      </c>
      <c r="E466" t="s">
        <v>33</v>
      </c>
      <c r="F466" s="54" t="e">
        <f>VLOOKUP(A466,Costs!E:G,3,FALSE)</f>
        <v>#N/A</v>
      </c>
      <c r="G466" s="61">
        <f>Costs!G$24</f>
        <v>0</v>
      </c>
      <c r="K466" s="1"/>
      <c r="L466" s="1"/>
      <c r="P466" s="1"/>
      <c r="Q466" s="1"/>
      <c r="U466" s="1"/>
      <c r="V466" s="1"/>
      <c r="Z466" s="1"/>
      <c r="AA466" s="1"/>
      <c r="AE466" s="1"/>
      <c r="AF466" s="1"/>
      <c r="AJ466" s="1"/>
      <c r="AK466" s="1"/>
      <c r="AO466" s="1"/>
      <c r="AP466" s="1"/>
      <c r="AT466" s="1"/>
      <c r="AU466" s="1"/>
      <c r="AY466" s="1"/>
      <c r="AZ466" s="1"/>
      <c r="BD466" s="1"/>
      <c r="BE466" s="1"/>
      <c r="BI466" s="1"/>
      <c r="BJ466" s="1"/>
      <c r="BN466" s="1"/>
      <c r="BO466" s="1"/>
    </row>
    <row r="467" spans="1:67" x14ac:dyDescent="0.25">
      <c r="A467" s="1">
        <v>4323</v>
      </c>
      <c r="B467" s="1" t="s">
        <v>81</v>
      </c>
      <c r="C467" t="s">
        <v>7</v>
      </c>
      <c r="D467" t="s">
        <v>429</v>
      </c>
      <c r="E467" t="s">
        <v>33</v>
      </c>
      <c r="F467" s="54" t="e">
        <f>VLOOKUP(A467,Costs!E:G,3,FALSE)</f>
        <v>#N/A</v>
      </c>
      <c r="G467" s="61">
        <f>Costs!G$24</f>
        <v>0</v>
      </c>
      <c r="K467" s="1"/>
      <c r="L467" s="1"/>
      <c r="P467" s="1"/>
      <c r="Q467" s="1"/>
      <c r="U467" s="1"/>
      <c r="V467" s="1"/>
      <c r="Z467" s="1"/>
      <c r="AA467" s="1"/>
      <c r="AE467" s="1"/>
      <c r="AF467" s="1"/>
      <c r="AJ467" s="1"/>
      <c r="AK467" s="1"/>
      <c r="AO467" s="1"/>
      <c r="AP467" s="1"/>
      <c r="AT467" s="1"/>
      <c r="AU467" s="1"/>
      <c r="AY467" s="1"/>
      <c r="AZ467" s="1"/>
      <c r="BD467" s="1"/>
      <c r="BE467" s="1"/>
      <c r="BI467" s="1"/>
      <c r="BJ467" s="1"/>
      <c r="BN467" s="1"/>
      <c r="BO467" s="1"/>
    </row>
    <row r="468" spans="1:67" x14ac:dyDescent="0.25">
      <c r="A468" s="1">
        <v>4324</v>
      </c>
      <c r="B468" s="1" t="s">
        <v>82</v>
      </c>
      <c r="C468" t="s">
        <v>7</v>
      </c>
      <c r="D468" t="s">
        <v>429</v>
      </c>
      <c r="E468" t="s">
        <v>33</v>
      </c>
      <c r="F468" s="54" t="e">
        <f>VLOOKUP(A468,Costs!E:G,3,FALSE)</f>
        <v>#N/A</v>
      </c>
      <c r="G468" s="61">
        <f>Costs!G$24</f>
        <v>0</v>
      </c>
      <c r="K468" s="1"/>
      <c r="L468" s="1"/>
      <c r="P468" s="1"/>
      <c r="Q468" s="1"/>
      <c r="U468" s="1"/>
      <c r="V468" s="1"/>
      <c r="Z468" s="1"/>
      <c r="AA468" s="1"/>
      <c r="AE468" s="1"/>
      <c r="AF468" s="1"/>
      <c r="AJ468" s="1"/>
      <c r="AK468" s="1"/>
      <c r="AO468" s="1"/>
      <c r="AP468" s="1"/>
      <c r="AT468" s="1"/>
      <c r="AU468" s="1"/>
      <c r="AY468" s="1"/>
      <c r="AZ468" s="1"/>
      <c r="BD468" s="1"/>
      <c r="BE468" s="1"/>
      <c r="BI468" s="1"/>
      <c r="BJ468" s="1"/>
      <c r="BN468" s="1"/>
      <c r="BO468" s="1"/>
    </row>
    <row r="469" spans="1:67" x14ac:dyDescent="0.25">
      <c r="A469" s="1">
        <v>433</v>
      </c>
      <c r="B469" s="1" t="s">
        <v>83</v>
      </c>
      <c r="C469" t="s">
        <v>2</v>
      </c>
      <c r="D469" t="s">
        <v>429</v>
      </c>
      <c r="E469" t="s">
        <v>33</v>
      </c>
      <c r="F469" s="54" t="e">
        <f>VLOOKUP(A469,Costs!E:G,3,FALSE)</f>
        <v>#N/A</v>
      </c>
      <c r="G469" s="61">
        <f>Costs!G$24</f>
        <v>0</v>
      </c>
      <c r="K469" s="1"/>
      <c r="L469" s="1"/>
      <c r="P469" s="1"/>
      <c r="Q469" s="1"/>
      <c r="U469" s="1"/>
      <c r="V469" s="1"/>
      <c r="Z469" s="1"/>
      <c r="AA469" s="1"/>
      <c r="AE469" s="1"/>
      <c r="AF469" s="1"/>
      <c r="AJ469" s="1"/>
      <c r="AK469" s="1"/>
      <c r="AO469" s="1"/>
      <c r="AP469" s="1"/>
      <c r="AT469" s="1"/>
      <c r="AU469" s="1"/>
      <c r="AY469" s="1"/>
      <c r="AZ469" s="1"/>
      <c r="BD469" s="1"/>
      <c r="BE469" s="1"/>
      <c r="BI469" s="1"/>
      <c r="BJ469" s="1"/>
      <c r="BN469" s="1"/>
      <c r="BO469" s="1"/>
    </row>
    <row r="470" spans="1:67" x14ac:dyDescent="0.25">
      <c r="A470" s="1">
        <v>4331</v>
      </c>
      <c r="B470" s="1" t="s">
        <v>84</v>
      </c>
      <c r="C470" t="s">
        <v>7</v>
      </c>
      <c r="D470" t="s">
        <v>429</v>
      </c>
      <c r="E470" t="s">
        <v>33</v>
      </c>
      <c r="F470" s="54" t="e">
        <f>VLOOKUP(A470,Costs!E:G,3,FALSE)</f>
        <v>#N/A</v>
      </c>
      <c r="G470" s="61">
        <f>Costs!G$24</f>
        <v>0</v>
      </c>
      <c r="K470" s="1"/>
      <c r="L470" s="1"/>
      <c r="P470" s="1"/>
      <c r="Q470" s="1"/>
      <c r="U470" s="1"/>
      <c r="V470" s="1"/>
      <c r="Z470" s="1"/>
      <c r="AA470" s="1"/>
      <c r="AE470" s="1"/>
      <c r="AF470" s="1"/>
      <c r="AJ470" s="1"/>
      <c r="AK470" s="1"/>
      <c r="AO470" s="1"/>
      <c r="AP470" s="1"/>
      <c r="AT470" s="1"/>
      <c r="AU470" s="1"/>
      <c r="AY470" s="1"/>
      <c r="AZ470" s="1"/>
      <c r="BD470" s="1"/>
      <c r="BE470" s="1"/>
      <c r="BI470" s="1"/>
      <c r="BJ470" s="1"/>
      <c r="BN470" s="1"/>
      <c r="BO470" s="1"/>
    </row>
    <row r="471" spans="1:67" x14ac:dyDescent="0.25">
      <c r="A471" s="1">
        <v>4332</v>
      </c>
      <c r="B471" s="1" t="s">
        <v>85</v>
      </c>
      <c r="C471" t="s">
        <v>7</v>
      </c>
      <c r="D471" t="s">
        <v>429</v>
      </c>
      <c r="E471" t="s">
        <v>33</v>
      </c>
      <c r="F471" s="54" t="e">
        <f>VLOOKUP(A471,Costs!E:G,3,FALSE)</f>
        <v>#N/A</v>
      </c>
      <c r="G471" s="61">
        <f>Costs!G$24</f>
        <v>0</v>
      </c>
      <c r="K471" s="1"/>
      <c r="L471" s="1"/>
      <c r="P471" s="1"/>
      <c r="Q471" s="1"/>
      <c r="U471" s="1"/>
      <c r="V471" s="1"/>
      <c r="Z471" s="1"/>
      <c r="AA471" s="1"/>
      <c r="AE471" s="1"/>
      <c r="AF471" s="1"/>
      <c r="AJ471" s="1"/>
      <c r="AK471" s="1"/>
      <c r="AO471" s="1"/>
      <c r="AP471" s="1"/>
      <c r="AT471" s="1"/>
      <c r="AU471" s="1"/>
      <c r="AY471" s="1"/>
      <c r="AZ471" s="1"/>
      <c r="BD471" s="1"/>
      <c r="BE471" s="1"/>
      <c r="BI471" s="1"/>
      <c r="BJ471" s="1"/>
      <c r="BN471" s="1"/>
      <c r="BO471" s="1"/>
    </row>
    <row r="472" spans="1:67" x14ac:dyDescent="0.25">
      <c r="A472" s="1">
        <v>434</v>
      </c>
      <c r="B472" s="1" t="s">
        <v>86</v>
      </c>
      <c r="C472" t="s">
        <v>2</v>
      </c>
      <c r="D472" t="s">
        <v>429</v>
      </c>
      <c r="E472" t="s">
        <v>33</v>
      </c>
      <c r="F472" s="54" t="e">
        <f>VLOOKUP(A472,Costs!E:G,3,FALSE)</f>
        <v>#N/A</v>
      </c>
      <c r="G472" s="61">
        <f>Costs!G$24</f>
        <v>0</v>
      </c>
      <c r="K472" s="1"/>
      <c r="L472" s="1"/>
      <c r="P472" s="1"/>
      <c r="Q472" s="1"/>
      <c r="U472" s="1"/>
      <c r="V472" s="1"/>
      <c r="Z472" s="1"/>
      <c r="AA472" s="1"/>
      <c r="AE472" s="1"/>
      <c r="AF472" s="1"/>
      <c r="AJ472" s="1"/>
      <c r="AK472" s="1"/>
      <c r="AO472" s="1"/>
      <c r="AP472" s="1"/>
      <c r="AT472" s="1"/>
      <c r="AU472" s="1"/>
      <c r="AY472" s="1"/>
      <c r="AZ472" s="1"/>
      <c r="BD472" s="1"/>
      <c r="BE472" s="1"/>
      <c r="BI472" s="1"/>
      <c r="BJ472" s="1"/>
      <c r="BN472" s="1"/>
      <c r="BO472" s="1"/>
    </row>
    <row r="473" spans="1:67" x14ac:dyDescent="0.25">
      <c r="A473" s="1">
        <v>4341</v>
      </c>
      <c r="B473" s="1" t="s">
        <v>87</v>
      </c>
      <c r="C473" t="s">
        <v>7</v>
      </c>
      <c r="D473" t="s">
        <v>429</v>
      </c>
      <c r="E473" t="s">
        <v>33</v>
      </c>
      <c r="F473" s="54" t="e">
        <f>VLOOKUP(A473,Costs!E:G,3,FALSE)</f>
        <v>#N/A</v>
      </c>
      <c r="G473" s="61">
        <f>Costs!G$24</f>
        <v>0</v>
      </c>
      <c r="K473" s="1"/>
      <c r="L473" s="1"/>
      <c r="P473" s="1"/>
      <c r="Q473" s="1"/>
      <c r="U473" s="1"/>
      <c r="V473" s="1"/>
      <c r="Z473" s="1"/>
      <c r="AA473" s="1"/>
      <c r="AE473" s="1"/>
      <c r="AF473" s="1"/>
      <c r="AJ473" s="1"/>
      <c r="AK473" s="1"/>
      <c r="AO473" s="1"/>
      <c r="AP473" s="1"/>
      <c r="AT473" s="1"/>
      <c r="AU473" s="1"/>
      <c r="AY473" s="1"/>
      <c r="AZ473" s="1"/>
      <c r="BD473" s="1"/>
      <c r="BE473" s="1"/>
      <c r="BI473" s="1"/>
      <c r="BJ473" s="1"/>
      <c r="BN473" s="1"/>
      <c r="BO473" s="1"/>
    </row>
    <row r="474" spans="1:67" x14ac:dyDescent="0.25">
      <c r="A474" s="1">
        <v>436</v>
      </c>
      <c r="B474" s="1" t="s">
        <v>88</v>
      </c>
      <c r="C474" t="s">
        <v>2</v>
      </c>
      <c r="D474" t="s">
        <v>429</v>
      </c>
      <c r="E474" t="s">
        <v>33</v>
      </c>
      <c r="F474" s="54" t="e">
        <f>VLOOKUP(A474,Costs!E:G,3,FALSE)</f>
        <v>#N/A</v>
      </c>
      <c r="G474" s="61">
        <f>Costs!G$24</f>
        <v>0</v>
      </c>
      <c r="K474" s="1"/>
      <c r="L474" s="1"/>
      <c r="P474" s="1"/>
      <c r="Q474" s="1"/>
      <c r="U474" s="1"/>
      <c r="V474" s="1"/>
      <c r="Z474" s="1"/>
      <c r="AA474" s="1"/>
      <c r="AE474" s="1"/>
      <c r="AF474" s="1"/>
      <c r="AJ474" s="1"/>
      <c r="AK474" s="1"/>
      <c r="AO474" s="1"/>
      <c r="AP474" s="1"/>
      <c r="AT474" s="1"/>
      <c r="AU474" s="1"/>
      <c r="AY474" s="1"/>
      <c r="AZ474" s="1"/>
      <c r="BD474" s="1"/>
      <c r="BE474" s="1"/>
      <c r="BI474" s="1"/>
      <c r="BJ474" s="1"/>
      <c r="BN474" s="1"/>
      <c r="BO474" s="1"/>
    </row>
    <row r="475" spans="1:67" x14ac:dyDescent="0.25">
      <c r="A475" s="1">
        <v>4360</v>
      </c>
      <c r="B475" s="1" t="s">
        <v>88</v>
      </c>
      <c r="C475" t="s">
        <v>7</v>
      </c>
      <c r="D475" t="s">
        <v>429</v>
      </c>
      <c r="E475" t="s">
        <v>33</v>
      </c>
      <c r="F475" s="54" t="e">
        <f>VLOOKUP(A475,Costs!E:G,3,FALSE)</f>
        <v>#N/A</v>
      </c>
      <c r="G475" s="61">
        <f>Costs!G$24</f>
        <v>0</v>
      </c>
      <c r="K475" s="1"/>
      <c r="L475" s="1"/>
      <c r="P475" s="1"/>
      <c r="Q475" s="1"/>
      <c r="U475" s="1"/>
      <c r="V475" s="1"/>
      <c r="Z475" s="1"/>
      <c r="AA475" s="1"/>
      <c r="AE475" s="1"/>
      <c r="AF475" s="1"/>
      <c r="AJ475" s="1"/>
      <c r="AK475" s="1"/>
      <c r="AO475" s="1"/>
      <c r="AP475" s="1"/>
      <c r="AT475" s="1"/>
      <c r="AU475" s="1"/>
      <c r="AY475" s="1"/>
      <c r="AZ475" s="1"/>
      <c r="BD475" s="1"/>
      <c r="BE475" s="1"/>
      <c r="BI475" s="1"/>
      <c r="BJ475" s="1"/>
      <c r="BN475" s="1"/>
      <c r="BO475" s="1"/>
    </row>
    <row r="476" spans="1:67" x14ac:dyDescent="0.25">
      <c r="A476" s="34">
        <v>438</v>
      </c>
      <c r="B476" s="34"/>
      <c r="C476" s="35" t="s">
        <v>2</v>
      </c>
      <c r="D476" s="35" t="s">
        <v>430</v>
      </c>
      <c r="E476" s="35" t="s">
        <v>33</v>
      </c>
      <c r="F476" s="56" t="e">
        <f>VLOOKUP(A476,Costs!E:G,3,FALSE)</f>
        <v>#N/A</v>
      </c>
      <c r="G476" s="63">
        <f>Costs!G$24</f>
        <v>0</v>
      </c>
      <c r="H476" s="37"/>
      <c r="K476" s="1"/>
      <c r="L476" s="1"/>
      <c r="P476" s="1"/>
      <c r="Q476" s="1"/>
      <c r="U476" s="1"/>
      <c r="V476" s="1"/>
      <c r="Z476" s="1"/>
      <c r="AA476" s="1"/>
      <c r="AE476" s="1"/>
      <c r="AF476" s="1"/>
      <c r="AJ476" s="1"/>
      <c r="AK476" s="1"/>
      <c r="AO476" s="1"/>
      <c r="AP476" s="1"/>
      <c r="AT476" s="1"/>
      <c r="AU476" s="1"/>
      <c r="AY476" s="1"/>
      <c r="AZ476" s="1"/>
      <c r="BD476" s="1"/>
      <c r="BE476" s="1"/>
      <c r="BI476" s="1"/>
      <c r="BJ476" s="1"/>
      <c r="BN476" s="1"/>
      <c r="BO476" s="1"/>
    </row>
    <row r="477" spans="1:67" x14ac:dyDescent="0.25">
      <c r="A477" s="34">
        <v>4381</v>
      </c>
      <c r="B477" s="34" t="s">
        <v>89</v>
      </c>
      <c r="C477" s="35" t="s">
        <v>1</v>
      </c>
      <c r="D477" s="35" t="s">
        <v>430</v>
      </c>
      <c r="E477" s="35" t="s">
        <v>33</v>
      </c>
      <c r="F477" s="56" t="e">
        <f>VLOOKUP(A477,Costs!E:G,3,FALSE)</f>
        <v>#N/A</v>
      </c>
      <c r="G477" s="63">
        <f>Costs!G$24</f>
        <v>0</v>
      </c>
      <c r="H477" s="37"/>
      <c r="K477" s="1"/>
      <c r="L477" s="1"/>
      <c r="P477" s="1"/>
      <c r="Q477" s="1"/>
      <c r="U477" s="1"/>
      <c r="V477" s="1"/>
      <c r="Z477" s="1"/>
      <c r="AA477" s="1"/>
      <c r="AE477" s="1"/>
      <c r="AF477" s="1"/>
      <c r="AJ477" s="1"/>
      <c r="AK477" s="1"/>
      <c r="AO477" s="1"/>
      <c r="AP477" s="1"/>
      <c r="AT477" s="1"/>
      <c r="AU477" s="1"/>
      <c r="AY477" s="1"/>
      <c r="AZ477" s="1"/>
      <c r="BD477" s="1"/>
      <c r="BE477" s="1"/>
      <c r="BI477" s="1"/>
      <c r="BJ477" s="1"/>
      <c r="BN477" s="1"/>
      <c r="BO477" s="1"/>
    </row>
    <row r="478" spans="1:67" x14ac:dyDescent="0.25">
      <c r="A478" s="34">
        <v>439</v>
      </c>
      <c r="B478" s="34"/>
      <c r="C478" s="35" t="s">
        <v>2</v>
      </c>
      <c r="D478" s="35" t="s">
        <v>430</v>
      </c>
      <c r="E478" s="35" t="s">
        <v>33</v>
      </c>
      <c r="F478" s="56" t="e">
        <f>VLOOKUP(A478,Costs!E:G,3,FALSE)</f>
        <v>#N/A</v>
      </c>
      <c r="G478" s="63">
        <f>Costs!G$24</f>
        <v>0</v>
      </c>
      <c r="H478" s="37"/>
      <c r="K478" s="1"/>
      <c r="L478" s="1"/>
      <c r="P478" s="1"/>
      <c r="Q478" s="1"/>
      <c r="U478" s="1"/>
      <c r="V478" s="1"/>
      <c r="Z478" s="1"/>
      <c r="AA478" s="1"/>
      <c r="AE478" s="1"/>
      <c r="AF478" s="1"/>
      <c r="AJ478" s="1"/>
      <c r="AK478" s="1"/>
      <c r="AO478" s="1"/>
      <c r="AP478" s="1"/>
      <c r="AT478" s="1"/>
      <c r="AU478" s="1"/>
      <c r="AY478" s="1"/>
      <c r="AZ478" s="1"/>
      <c r="BD478" s="1"/>
      <c r="BE478" s="1"/>
      <c r="BI478" s="1"/>
      <c r="BJ478" s="1"/>
      <c r="BN478" s="1"/>
      <c r="BO478" s="1"/>
    </row>
    <row r="479" spans="1:67" x14ac:dyDescent="0.25">
      <c r="A479" s="34">
        <v>4394</v>
      </c>
      <c r="B479" s="34" t="s">
        <v>90</v>
      </c>
      <c r="C479" s="35" t="s">
        <v>7</v>
      </c>
      <c r="D479" s="35" t="s">
        <v>430</v>
      </c>
      <c r="E479" s="35" t="s">
        <v>33</v>
      </c>
      <c r="F479" s="56" t="e">
        <f>VLOOKUP(A479,Costs!E:G,3,FALSE)</f>
        <v>#N/A</v>
      </c>
      <c r="G479" s="63">
        <f>Costs!G$24</f>
        <v>0</v>
      </c>
      <c r="H479" s="37"/>
      <c r="K479" s="1"/>
      <c r="L479" s="1"/>
      <c r="P479" s="1"/>
      <c r="Q479" s="1"/>
      <c r="U479" s="1"/>
      <c r="V479" s="1"/>
      <c r="Z479" s="1"/>
      <c r="AA479" s="1"/>
      <c r="AE479" s="1"/>
      <c r="AF479" s="1"/>
      <c r="AJ479" s="1"/>
      <c r="AK479" s="1"/>
      <c r="AO479" s="1"/>
      <c r="AP479" s="1"/>
      <c r="AT479" s="1"/>
      <c r="AU479" s="1"/>
      <c r="AY479" s="1"/>
      <c r="AZ479" s="1"/>
      <c r="BD479" s="1"/>
      <c r="BE479" s="1"/>
      <c r="BI479" s="1"/>
      <c r="BJ479" s="1"/>
      <c r="BN479" s="1"/>
      <c r="BO479" s="1"/>
    </row>
    <row r="480" spans="1:67" x14ac:dyDescent="0.25">
      <c r="A480" s="34">
        <v>4395</v>
      </c>
      <c r="B480" s="34" t="s">
        <v>91</v>
      </c>
      <c r="C480" s="35" t="s">
        <v>7</v>
      </c>
      <c r="D480" s="35" t="s">
        <v>430</v>
      </c>
      <c r="E480" s="35" t="s">
        <v>33</v>
      </c>
      <c r="F480" s="56" t="e">
        <f>VLOOKUP(A480,Costs!E:G,3,FALSE)</f>
        <v>#N/A</v>
      </c>
      <c r="G480" s="63">
        <f>Costs!G$24</f>
        <v>0</v>
      </c>
      <c r="H480" s="37"/>
      <c r="K480" s="1"/>
      <c r="L480" s="1"/>
      <c r="P480" s="1"/>
      <c r="Q480" s="1"/>
      <c r="U480" s="1"/>
      <c r="V480" s="1"/>
      <c r="Z480" s="1"/>
      <c r="AA480" s="1"/>
      <c r="AE480" s="1"/>
      <c r="AF480" s="1"/>
      <c r="AJ480" s="1"/>
      <c r="AK480" s="1"/>
      <c r="AO480" s="1"/>
      <c r="AP480" s="1"/>
      <c r="AT480" s="1"/>
      <c r="AU480" s="1"/>
      <c r="AY480" s="1"/>
      <c r="AZ480" s="1"/>
      <c r="BD480" s="1"/>
      <c r="BE480" s="1"/>
      <c r="BI480" s="1"/>
      <c r="BJ480" s="1"/>
      <c r="BN480" s="1"/>
      <c r="BO480" s="1"/>
    </row>
    <row r="481" spans="1:67" x14ac:dyDescent="0.25">
      <c r="A481" s="29">
        <v>4396</v>
      </c>
      <c r="B481" s="29" t="s">
        <v>92</v>
      </c>
      <c r="C481" s="18" t="s">
        <v>7</v>
      </c>
      <c r="D481" s="18" t="s">
        <v>430</v>
      </c>
      <c r="E481" s="18" t="s">
        <v>33</v>
      </c>
      <c r="F481" s="55" t="e">
        <f>VLOOKUP(A481,Costs!E:G,3,FALSE)</f>
        <v>#N/A</v>
      </c>
      <c r="G481" s="62">
        <f>Costs!G$24</f>
        <v>0</v>
      </c>
      <c r="H481" s="32" t="s">
        <v>424</v>
      </c>
      <c r="K481" s="1"/>
      <c r="L481" s="1"/>
      <c r="P481" s="1"/>
      <c r="Q481" s="1"/>
      <c r="U481" s="1"/>
      <c r="V481" s="1"/>
      <c r="Z481" s="1"/>
      <c r="AA481" s="1"/>
      <c r="AE481" s="1"/>
      <c r="AF481" s="1"/>
      <c r="AJ481" s="1"/>
      <c r="AK481" s="1"/>
      <c r="AO481" s="1"/>
      <c r="AP481" s="1"/>
      <c r="AT481" s="1"/>
      <c r="AU481" s="1"/>
      <c r="AY481" s="1"/>
      <c r="AZ481" s="1"/>
      <c r="BD481" s="1"/>
      <c r="BE481" s="1"/>
      <c r="BI481" s="1"/>
      <c r="BJ481" s="1"/>
      <c r="BN481" s="1"/>
      <c r="BO481" s="1"/>
    </row>
    <row r="482" spans="1:67" x14ac:dyDescent="0.25">
      <c r="A482" s="1">
        <v>45</v>
      </c>
      <c r="B482" s="1" t="s">
        <v>93</v>
      </c>
      <c r="C482" t="s">
        <v>2</v>
      </c>
      <c r="D482" t="s">
        <v>429</v>
      </c>
      <c r="E482" t="s">
        <v>33</v>
      </c>
      <c r="F482" s="54" t="e">
        <f>VLOOKUP(A482,Costs!E:G,3,FALSE)</f>
        <v>#N/A</v>
      </c>
      <c r="G482" s="61">
        <f>Costs!G$24</f>
        <v>0</v>
      </c>
      <c r="K482" s="1"/>
      <c r="L482" s="1"/>
      <c r="P482" s="1"/>
      <c r="Q482" s="1"/>
      <c r="U482" s="1"/>
      <c r="V482" s="1"/>
      <c r="Z482" s="1"/>
      <c r="AA482" s="1"/>
      <c r="AE482" s="1"/>
      <c r="AF482" s="1"/>
      <c r="AJ482" s="1"/>
      <c r="AK482" s="1"/>
      <c r="AO482" s="1"/>
      <c r="AP482" s="1"/>
      <c r="AT482" s="1"/>
      <c r="AU482" s="1"/>
      <c r="AY482" s="1"/>
      <c r="AZ482" s="1"/>
      <c r="BD482" s="1"/>
      <c r="BE482" s="1"/>
      <c r="BI482" s="1"/>
      <c r="BJ482" s="1"/>
      <c r="BN482" s="1"/>
      <c r="BO482" s="1"/>
    </row>
    <row r="483" spans="1:67" x14ac:dyDescent="0.25">
      <c r="A483" s="1">
        <v>451</v>
      </c>
      <c r="B483" s="1" t="s">
        <v>94</v>
      </c>
      <c r="C483" t="s">
        <v>7</v>
      </c>
      <c r="D483" t="s">
        <v>429</v>
      </c>
      <c r="E483" t="s">
        <v>33</v>
      </c>
      <c r="F483" s="54" t="e">
        <f>VLOOKUP(A483,Costs!E:G,3,FALSE)</f>
        <v>#N/A</v>
      </c>
      <c r="G483" s="61">
        <f>Costs!G$24</f>
        <v>0</v>
      </c>
      <c r="K483" s="1"/>
      <c r="L483" s="1"/>
      <c r="P483" s="1"/>
      <c r="Q483" s="1"/>
      <c r="U483" s="1"/>
      <c r="V483" s="1"/>
      <c r="Z483" s="1"/>
      <c r="AA483" s="1"/>
      <c r="AE483" s="1"/>
      <c r="AF483" s="1"/>
      <c r="AJ483" s="1"/>
      <c r="AK483" s="1"/>
      <c r="AO483" s="1"/>
      <c r="AP483" s="1"/>
      <c r="AT483" s="1"/>
      <c r="AU483" s="1"/>
      <c r="AY483" s="1"/>
      <c r="AZ483" s="1"/>
      <c r="BD483" s="1"/>
      <c r="BE483" s="1"/>
      <c r="BI483" s="1"/>
      <c r="BJ483" s="1"/>
      <c r="BN483" s="1"/>
      <c r="BO483" s="1"/>
    </row>
    <row r="484" spans="1:67" x14ac:dyDescent="0.25">
      <c r="A484" s="1">
        <v>4511</v>
      </c>
      <c r="B484" s="1" t="s">
        <v>95</v>
      </c>
      <c r="C484" t="s">
        <v>7</v>
      </c>
      <c r="D484" t="s">
        <v>429</v>
      </c>
      <c r="E484" t="s">
        <v>33</v>
      </c>
      <c r="F484" s="54" t="e">
        <f>VLOOKUP(A484,Costs!E:G,3,FALSE)</f>
        <v>#N/A</v>
      </c>
      <c r="G484" s="61">
        <f>Costs!G$24</f>
        <v>0</v>
      </c>
      <c r="K484" s="1"/>
      <c r="L484" s="1"/>
      <c r="P484" s="1"/>
      <c r="Q484" s="1"/>
      <c r="U484" s="1"/>
      <c r="V484" s="1"/>
      <c r="Z484" s="1"/>
      <c r="AA484" s="1"/>
      <c r="AE484" s="1"/>
      <c r="AF484" s="1"/>
      <c r="AJ484" s="1"/>
      <c r="AK484" s="1"/>
      <c r="AO484" s="1"/>
      <c r="AP484" s="1"/>
      <c r="AT484" s="1"/>
      <c r="AU484" s="1"/>
      <c r="AY484" s="1"/>
      <c r="AZ484" s="1"/>
      <c r="BD484" s="1"/>
      <c r="BE484" s="1"/>
      <c r="BI484" s="1"/>
      <c r="BJ484" s="1"/>
      <c r="BN484" s="1"/>
      <c r="BO484" s="1"/>
    </row>
    <row r="485" spans="1:67" x14ac:dyDescent="0.25">
      <c r="A485" s="1">
        <v>4513</v>
      </c>
      <c r="B485" s="1" t="s">
        <v>96</v>
      </c>
      <c r="C485" t="s">
        <v>7</v>
      </c>
      <c r="D485" t="s">
        <v>429</v>
      </c>
      <c r="E485" t="s">
        <v>33</v>
      </c>
      <c r="F485" s="54" t="e">
        <f>VLOOKUP(A485,Costs!E:G,3,FALSE)</f>
        <v>#N/A</v>
      </c>
      <c r="G485" s="61">
        <f>Costs!G$24</f>
        <v>0</v>
      </c>
      <c r="K485" s="1"/>
      <c r="L485" s="1"/>
      <c r="P485" s="1"/>
      <c r="Q485" s="1"/>
      <c r="U485" s="1"/>
      <c r="V485" s="1"/>
      <c r="Z485" s="1"/>
      <c r="AA485" s="1"/>
      <c r="AE485" s="1"/>
      <c r="AF485" s="1"/>
      <c r="AJ485" s="1"/>
      <c r="AK485" s="1"/>
      <c r="AO485" s="1"/>
      <c r="AP485" s="1"/>
      <c r="AT485" s="1"/>
      <c r="AU485" s="1"/>
      <c r="AY485" s="1"/>
      <c r="AZ485" s="1"/>
      <c r="BD485" s="1"/>
      <c r="BE485" s="1"/>
      <c r="BI485" s="1"/>
      <c r="BJ485" s="1"/>
      <c r="BN485" s="1"/>
      <c r="BO485" s="1"/>
    </row>
    <row r="486" spans="1:67" x14ac:dyDescent="0.25">
      <c r="A486" s="1">
        <v>453</v>
      </c>
      <c r="C486" t="s">
        <v>7</v>
      </c>
      <c r="D486" t="s">
        <v>429</v>
      </c>
      <c r="E486" t="s">
        <v>33</v>
      </c>
      <c r="F486" s="54" t="e">
        <f>VLOOKUP(A486,Costs!E:G,3,FALSE)</f>
        <v>#N/A</v>
      </c>
      <c r="G486" s="61">
        <f>Costs!G$24</f>
        <v>0</v>
      </c>
      <c r="K486" s="1"/>
      <c r="L486" s="1"/>
      <c r="P486" s="1"/>
      <c r="Q486" s="1"/>
      <c r="U486" s="1"/>
      <c r="V486" s="1"/>
      <c r="Z486" s="1"/>
      <c r="AA486" s="1"/>
      <c r="AE486" s="1"/>
      <c r="AF486" s="1"/>
      <c r="AJ486" s="1"/>
      <c r="AK486" s="1"/>
      <c r="AO486" s="1"/>
      <c r="AP486" s="1"/>
      <c r="AT486" s="1"/>
      <c r="AU486" s="1"/>
      <c r="AY486" s="1"/>
      <c r="AZ486" s="1"/>
      <c r="BD486" s="1"/>
      <c r="BE486" s="1"/>
      <c r="BI486" s="1"/>
      <c r="BJ486" s="1"/>
      <c r="BN486" s="1"/>
      <c r="BO486" s="1"/>
    </row>
    <row r="487" spans="1:67" x14ac:dyDescent="0.25">
      <c r="A487" s="1">
        <v>4531</v>
      </c>
      <c r="B487" s="1" t="s">
        <v>97</v>
      </c>
      <c r="C487" t="s">
        <v>7</v>
      </c>
      <c r="D487" t="s">
        <v>429</v>
      </c>
      <c r="E487" t="s">
        <v>33</v>
      </c>
      <c r="F487" s="54" t="e">
        <f>VLOOKUP(A487,Costs!E:G,3,FALSE)</f>
        <v>#N/A</v>
      </c>
      <c r="G487" s="61">
        <f>Costs!G$24</f>
        <v>0</v>
      </c>
      <c r="K487" s="1"/>
      <c r="L487" s="1"/>
      <c r="P487" s="1"/>
      <c r="Q487" s="1"/>
      <c r="U487" s="1"/>
      <c r="V487" s="1"/>
      <c r="Z487" s="1"/>
      <c r="AA487" s="1"/>
      <c r="AE487" s="1"/>
      <c r="AF487" s="1"/>
      <c r="AJ487" s="1"/>
      <c r="AK487" s="1"/>
      <c r="AO487" s="1"/>
      <c r="AP487" s="1"/>
      <c r="AT487" s="1"/>
      <c r="AU487" s="1"/>
      <c r="AY487" s="1"/>
      <c r="AZ487" s="1"/>
      <c r="BD487" s="1"/>
      <c r="BE487" s="1"/>
      <c r="BI487" s="1"/>
      <c r="BJ487" s="1"/>
      <c r="BN487" s="1"/>
      <c r="BO487" s="1"/>
    </row>
    <row r="488" spans="1:67" x14ac:dyDescent="0.25">
      <c r="A488" s="1">
        <v>454</v>
      </c>
      <c r="B488" s="1" t="s">
        <v>98</v>
      </c>
      <c r="C488" t="s">
        <v>7</v>
      </c>
      <c r="D488" t="s">
        <v>429</v>
      </c>
      <c r="E488" t="s">
        <v>33</v>
      </c>
      <c r="F488" s="54" t="e">
        <f>VLOOKUP(A488,Costs!E:G,3,FALSE)</f>
        <v>#N/A</v>
      </c>
      <c r="G488" s="61">
        <f>Costs!G$24</f>
        <v>0</v>
      </c>
      <c r="K488" s="1"/>
      <c r="L488" s="1"/>
      <c r="P488" s="1"/>
      <c r="Q488" s="1"/>
      <c r="U488" s="1"/>
      <c r="V488" s="1"/>
      <c r="Z488" s="1"/>
      <c r="AA488" s="1"/>
      <c r="AE488" s="1"/>
      <c r="AF488" s="1"/>
      <c r="AJ488" s="1"/>
      <c r="AK488" s="1"/>
      <c r="AO488" s="1"/>
      <c r="AP488" s="1"/>
      <c r="AT488" s="1"/>
      <c r="AU488" s="1"/>
      <c r="AY488" s="1"/>
      <c r="AZ488" s="1"/>
      <c r="BD488" s="1"/>
      <c r="BE488" s="1"/>
      <c r="BI488" s="1"/>
      <c r="BJ488" s="1"/>
      <c r="BN488" s="1"/>
      <c r="BO488" s="1"/>
    </row>
    <row r="489" spans="1:67" x14ac:dyDescent="0.25">
      <c r="A489" s="1">
        <v>4541</v>
      </c>
      <c r="B489" s="1" t="s">
        <v>99</v>
      </c>
      <c r="C489" t="s">
        <v>7</v>
      </c>
      <c r="D489" t="s">
        <v>429</v>
      </c>
      <c r="E489" t="s">
        <v>33</v>
      </c>
      <c r="F489" s="54" t="e">
        <f>VLOOKUP(A489,Costs!E:G,3,FALSE)</f>
        <v>#N/A</v>
      </c>
      <c r="G489" s="61">
        <f>Costs!G$24</f>
        <v>0</v>
      </c>
      <c r="K489" s="1"/>
      <c r="L489" s="1"/>
      <c r="P489" s="1"/>
      <c r="Q489" s="1"/>
      <c r="U489" s="1"/>
      <c r="V489" s="1"/>
      <c r="Z489" s="1"/>
      <c r="AA489" s="1"/>
      <c r="AE489" s="1"/>
      <c r="AF489" s="1"/>
      <c r="AJ489" s="1"/>
      <c r="AK489" s="1"/>
      <c r="AO489" s="1"/>
      <c r="AP489" s="1"/>
      <c r="AT489" s="1"/>
      <c r="AU489" s="1"/>
      <c r="AY489" s="1"/>
      <c r="AZ489" s="1"/>
      <c r="BD489" s="1"/>
      <c r="BE489" s="1"/>
      <c r="BI489" s="1"/>
      <c r="BJ489" s="1"/>
      <c r="BN489" s="1"/>
      <c r="BO489" s="1"/>
    </row>
    <row r="490" spans="1:67" x14ac:dyDescent="0.25">
      <c r="A490" s="1">
        <v>455</v>
      </c>
      <c r="B490" s="1" t="s">
        <v>100</v>
      </c>
      <c r="C490" t="s">
        <v>2</v>
      </c>
      <c r="D490" t="s">
        <v>429</v>
      </c>
      <c r="E490" t="s">
        <v>33</v>
      </c>
      <c r="F490" s="54" t="e">
        <f>VLOOKUP(A490,Costs!E:G,3,FALSE)</f>
        <v>#N/A</v>
      </c>
      <c r="G490" s="61">
        <f>Costs!G$24</f>
        <v>0</v>
      </c>
      <c r="K490" s="1"/>
      <c r="L490" s="1"/>
      <c r="P490" s="1"/>
      <c r="Q490" s="1"/>
      <c r="U490" s="1"/>
      <c r="V490" s="1"/>
      <c r="Z490" s="1"/>
      <c r="AA490" s="1"/>
      <c r="AE490" s="1"/>
      <c r="AF490" s="1"/>
      <c r="AJ490" s="1"/>
      <c r="AK490" s="1"/>
      <c r="AO490" s="1"/>
      <c r="AP490" s="1"/>
      <c r="AT490" s="1"/>
      <c r="AU490" s="1"/>
      <c r="AY490" s="1"/>
      <c r="AZ490" s="1"/>
      <c r="BD490" s="1"/>
      <c r="BE490" s="1"/>
      <c r="BI490" s="1"/>
      <c r="BJ490" s="1"/>
      <c r="BN490" s="1"/>
      <c r="BO490" s="1"/>
    </row>
    <row r="491" spans="1:67" x14ac:dyDescent="0.25">
      <c r="A491" s="1">
        <v>4551</v>
      </c>
      <c r="B491" s="1" t="s">
        <v>101</v>
      </c>
      <c r="C491" t="s">
        <v>1</v>
      </c>
      <c r="D491" t="s">
        <v>429</v>
      </c>
      <c r="E491" t="s">
        <v>33</v>
      </c>
      <c r="F491" s="54" t="e">
        <f>VLOOKUP(A491,Costs!E:G,3,FALSE)</f>
        <v>#N/A</v>
      </c>
      <c r="G491" s="61">
        <f>Costs!G$24</f>
        <v>0</v>
      </c>
      <c r="K491" s="1"/>
      <c r="L491" s="1"/>
      <c r="P491" s="1"/>
      <c r="Q491" s="1"/>
      <c r="U491" s="1"/>
      <c r="V491" s="1"/>
      <c r="Z491" s="1"/>
      <c r="AA491" s="1"/>
      <c r="AE491" s="1"/>
      <c r="AF491" s="1"/>
      <c r="AJ491" s="1"/>
      <c r="AK491" s="1"/>
      <c r="AO491" s="1"/>
      <c r="AP491" s="1"/>
      <c r="AT491" s="1"/>
      <c r="AU491" s="1"/>
      <c r="AY491" s="1"/>
      <c r="AZ491" s="1"/>
      <c r="BD491" s="1"/>
      <c r="BE491" s="1"/>
      <c r="BI491" s="1"/>
      <c r="BJ491" s="1"/>
      <c r="BN491" s="1"/>
      <c r="BO491" s="1"/>
    </row>
    <row r="492" spans="1:67" x14ac:dyDescent="0.25">
      <c r="A492" s="1">
        <v>46</v>
      </c>
      <c r="B492" s="1" t="s">
        <v>102</v>
      </c>
      <c r="C492" t="s">
        <v>2</v>
      </c>
      <c r="D492" t="s">
        <v>429</v>
      </c>
      <c r="E492" t="s">
        <v>33</v>
      </c>
      <c r="F492" s="54" t="e">
        <f>VLOOKUP(A492,Costs!E:G,3,FALSE)</f>
        <v>#N/A</v>
      </c>
      <c r="G492" s="61">
        <f>Costs!G$24</f>
        <v>0</v>
      </c>
      <c r="K492" s="1"/>
      <c r="L492" s="1"/>
      <c r="P492" s="1"/>
      <c r="Q492" s="1"/>
      <c r="U492" s="1"/>
      <c r="V492" s="1"/>
      <c r="Z492" s="1"/>
      <c r="AA492" s="1"/>
      <c r="AE492" s="1"/>
      <c r="AF492" s="1"/>
      <c r="AJ492" s="1"/>
      <c r="AK492" s="1"/>
      <c r="AO492" s="1"/>
      <c r="AP492" s="1"/>
      <c r="AT492" s="1"/>
      <c r="AU492" s="1"/>
      <c r="AY492" s="1"/>
      <c r="AZ492" s="1"/>
      <c r="BD492" s="1"/>
      <c r="BE492" s="1"/>
      <c r="BI492" s="1"/>
      <c r="BJ492" s="1"/>
      <c r="BN492" s="1"/>
      <c r="BO492" s="1"/>
    </row>
    <row r="493" spans="1:67" x14ac:dyDescent="0.25">
      <c r="A493" s="1">
        <v>461</v>
      </c>
      <c r="B493" s="1" t="s">
        <v>103</v>
      </c>
      <c r="C493" t="s">
        <v>2</v>
      </c>
      <c r="D493" t="s">
        <v>429</v>
      </c>
      <c r="E493" t="s">
        <v>33</v>
      </c>
      <c r="F493" s="54" t="e">
        <f>VLOOKUP(A493,Costs!E:G,3,FALSE)</f>
        <v>#N/A</v>
      </c>
      <c r="G493" s="61">
        <f>Costs!G$24</f>
        <v>0</v>
      </c>
      <c r="K493" s="1"/>
      <c r="L493" s="1"/>
      <c r="P493" s="1"/>
      <c r="Q493" s="1"/>
      <c r="U493" s="1"/>
      <c r="V493" s="1"/>
      <c r="Z493" s="1"/>
      <c r="AA493" s="1"/>
      <c r="AE493" s="1"/>
      <c r="AF493" s="1"/>
      <c r="AJ493" s="1"/>
      <c r="AK493" s="1"/>
      <c r="AO493" s="1"/>
      <c r="AP493" s="1"/>
      <c r="AT493" s="1"/>
      <c r="AU493" s="1"/>
      <c r="AY493" s="1"/>
      <c r="AZ493" s="1"/>
      <c r="BD493" s="1"/>
      <c r="BE493" s="1"/>
      <c r="BI493" s="1"/>
      <c r="BJ493" s="1"/>
      <c r="BN493" s="1"/>
      <c r="BO493" s="1"/>
    </row>
    <row r="494" spans="1:67" x14ac:dyDescent="0.25">
      <c r="A494" s="1">
        <v>4611</v>
      </c>
      <c r="B494" s="1" t="s">
        <v>104</v>
      </c>
      <c r="C494" t="s">
        <v>4</v>
      </c>
      <c r="D494" t="s">
        <v>429</v>
      </c>
      <c r="E494" t="s">
        <v>33</v>
      </c>
      <c r="F494" s="54" t="e">
        <f>VLOOKUP(A494,Costs!E:G,3,FALSE)</f>
        <v>#N/A</v>
      </c>
      <c r="G494" s="61">
        <f>Costs!G$24</f>
        <v>0</v>
      </c>
      <c r="K494" s="1"/>
      <c r="L494" s="1"/>
      <c r="P494" s="1"/>
      <c r="Q494" s="1"/>
      <c r="U494" s="1"/>
      <c r="V494" s="1"/>
      <c r="Z494" s="1"/>
      <c r="AA494" s="1"/>
      <c r="AE494" s="1"/>
      <c r="AF494" s="1"/>
      <c r="AJ494" s="1"/>
      <c r="AK494" s="1"/>
      <c r="AO494" s="1"/>
      <c r="AP494" s="1"/>
      <c r="AT494" s="1"/>
      <c r="AU494" s="1"/>
      <c r="AY494" s="1"/>
      <c r="AZ494" s="1"/>
      <c r="BD494" s="1"/>
      <c r="BE494" s="1"/>
      <c r="BI494" s="1"/>
      <c r="BJ494" s="1"/>
      <c r="BN494" s="1"/>
      <c r="BO494" s="1"/>
    </row>
    <row r="495" spans="1:67" x14ac:dyDescent="0.25">
      <c r="A495" s="1">
        <v>4612</v>
      </c>
      <c r="B495" s="1" t="s">
        <v>105</v>
      </c>
      <c r="C495" t="s">
        <v>7</v>
      </c>
      <c r="D495" t="s">
        <v>429</v>
      </c>
      <c r="E495" t="s">
        <v>33</v>
      </c>
      <c r="F495" s="54" t="e">
        <f>VLOOKUP(A495,Costs!E:G,3,FALSE)</f>
        <v>#N/A</v>
      </c>
      <c r="G495" s="61">
        <f>Costs!G$24</f>
        <v>0</v>
      </c>
      <c r="K495" s="1"/>
      <c r="L495" s="1"/>
      <c r="P495" s="1"/>
      <c r="Q495" s="1"/>
      <c r="U495" s="1"/>
      <c r="V495" s="1"/>
      <c r="Z495" s="1"/>
      <c r="AA495" s="1"/>
      <c r="AE495" s="1"/>
      <c r="AF495" s="1"/>
      <c r="AJ495" s="1"/>
      <c r="AK495" s="1"/>
      <c r="AO495" s="1"/>
      <c r="AP495" s="1"/>
      <c r="AT495" s="1"/>
      <c r="AU495" s="1"/>
      <c r="AY495" s="1"/>
      <c r="AZ495" s="1"/>
      <c r="BD495" s="1"/>
      <c r="BE495" s="1"/>
      <c r="BI495" s="1"/>
      <c r="BJ495" s="1"/>
      <c r="BN495" s="1"/>
      <c r="BO495" s="1"/>
    </row>
    <row r="496" spans="1:67" x14ac:dyDescent="0.25">
      <c r="A496" s="1">
        <v>4613</v>
      </c>
      <c r="B496" s="1" t="s">
        <v>106</v>
      </c>
      <c r="C496" t="s">
        <v>1</v>
      </c>
      <c r="D496" t="s">
        <v>429</v>
      </c>
      <c r="E496" t="s">
        <v>33</v>
      </c>
      <c r="F496" s="54" t="e">
        <f>VLOOKUP(A496,Costs!E:G,3,FALSE)</f>
        <v>#N/A</v>
      </c>
      <c r="G496" s="61">
        <f>Costs!G$24</f>
        <v>0</v>
      </c>
      <c r="K496" s="1"/>
      <c r="L496" s="1"/>
      <c r="P496" s="1"/>
      <c r="Q496" s="1"/>
      <c r="U496" s="1"/>
      <c r="V496" s="1"/>
      <c r="Z496" s="1"/>
      <c r="AA496" s="1"/>
      <c r="AE496" s="1"/>
      <c r="AF496" s="1"/>
      <c r="AJ496" s="1"/>
      <c r="AK496" s="1"/>
      <c r="AO496" s="1"/>
      <c r="AP496" s="1"/>
      <c r="AT496" s="1"/>
      <c r="AU496" s="1"/>
      <c r="AY496" s="1"/>
      <c r="AZ496" s="1"/>
      <c r="BD496" s="1"/>
      <c r="BE496" s="1"/>
      <c r="BI496" s="1"/>
      <c r="BJ496" s="1"/>
      <c r="BN496" s="1"/>
      <c r="BO496" s="1"/>
    </row>
    <row r="497" spans="1:67" x14ac:dyDescent="0.25">
      <c r="A497" s="1">
        <v>4614</v>
      </c>
      <c r="B497" s="1" t="s">
        <v>107</v>
      </c>
      <c r="C497" t="s">
        <v>7</v>
      </c>
      <c r="D497" t="s">
        <v>429</v>
      </c>
      <c r="E497" t="s">
        <v>33</v>
      </c>
      <c r="F497" s="54" t="e">
        <f>VLOOKUP(A497,Costs!E:G,3,FALSE)</f>
        <v>#N/A</v>
      </c>
      <c r="G497" s="61">
        <f>Costs!G$24</f>
        <v>0</v>
      </c>
      <c r="K497" s="1"/>
      <c r="L497" s="1"/>
      <c r="P497" s="1"/>
      <c r="Q497" s="1"/>
      <c r="U497" s="1"/>
      <c r="V497" s="1"/>
      <c r="Z497" s="1"/>
      <c r="AA497" s="1"/>
      <c r="AE497" s="1"/>
      <c r="AF497" s="1"/>
      <c r="AJ497" s="1"/>
      <c r="AK497" s="1"/>
      <c r="AO497" s="1"/>
      <c r="AP497" s="1"/>
      <c r="AT497" s="1"/>
      <c r="AU497" s="1"/>
      <c r="AY497" s="1"/>
      <c r="AZ497" s="1"/>
      <c r="BD497" s="1"/>
      <c r="BE497" s="1"/>
      <c r="BI497" s="1"/>
      <c r="BJ497" s="1"/>
      <c r="BN497" s="1"/>
      <c r="BO497" s="1"/>
    </row>
    <row r="498" spans="1:67" x14ac:dyDescent="0.25">
      <c r="A498" s="1">
        <v>4615</v>
      </c>
      <c r="B498" s="1" t="s">
        <v>108</v>
      </c>
      <c r="C498" t="s">
        <v>2</v>
      </c>
      <c r="D498" t="s">
        <v>429</v>
      </c>
      <c r="E498" t="s">
        <v>33</v>
      </c>
      <c r="F498" s="54" t="e">
        <f>VLOOKUP(A498,Costs!E:G,3,FALSE)</f>
        <v>#N/A</v>
      </c>
      <c r="G498" s="61">
        <f>Costs!G$24</f>
        <v>0</v>
      </c>
      <c r="K498" s="1"/>
      <c r="L498" s="1"/>
      <c r="P498" s="1"/>
      <c r="Q498" s="1"/>
      <c r="U498" s="1"/>
      <c r="V498" s="1"/>
      <c r="Z498" s="1"/>
      <c r="AA498" s="1"/>
      <c r="AE498" s="1"/>
      <c r="AF498" s="1"/>
      <c r="AJ498" s="1"/>
      <c r="AK498" s="1"/>
      <c r="AO498" s="1"/>
      <c r="AP498" s="1"/>
      <c r="AT498" s="1"/>
      <c r="AU498" s="1"/>
      <c r="AY498" s="1"/>
      <c r="AZ498" s="1"/>
      <c r="BD498" s="1"/>
      <c r="BE498" s="1"/>
      <c r="BI498" s="1"/>
      <c r="BJ498" s="1"/>
      <c r="BN498" s="1"/>
      <c r="BO498" s="1"/>
    </row>
    <row r="499" spans="1:67" x14ac:dyDescent="0.25">
      <c r="A499" s="1">
        <v>4616</v>
      </c>
      <c r="B499" s="1" t="s">
        <v>109</v>
      </c>
      <c r="C499" t="s">
        <v>2</v>
      </c>
      <c r="D499" t="s">
        <v>429</v>
      </c>
      <c r="E499" t="s">
        <v>33</v>
      </c>
      <c r="F499" s="54" t="e">
        <f>VLOOKUP(A499,Costs!E:G,3,FALSE)</f>
        <v>#N/A</v>
      </c>
      <c r="G499" s="61">
        <f>Costs!G$24</f>
        <v>0</v>
      </c>
      <c r="K499" s="1"/>
      <c r="L499" s="1"/>
      <c r="P499" s="1"/>
      <c r="Q499" s="1"/>
      <c r="U499" s="1"/>
      <c r="V499" s="1"/>
      <c r="Z499" s="1"/>
      <c r="AA499" s="1"/>
      <c r="AE499" s="1"/>
      <c r="AF499" s="1"/>
      <c r="AJ499" s="1"/>
      <c r="AK499" s="1"/>
      <c r="AO499" s="1"/>
      <c r="AP499" s="1"/>
      <c r="AT499" s="1"/>
      <c r="AU499" s="1"/>
      <c r="AY499" s="1"/>
      <c r="AZ499" s="1"/>
      <c r="BD499" s="1"/>
      <c r="BE499" s="1"/>
      <c r="BI499" s="1"/>
      <c r="BJ499" s="1"/>
      <c r="BN499" s="1"/>
      <c r="BO499" s="1"/>
    </row>
    <row r="500" spans="1:67" x14ac:dyDescent="0.25">
      <c r="A500" s="1">
        <v>463</v>
      </c>
      <c r="B500" s="1" t="s">
        <v>110</v>
      </c>
      <c r="C500" t="s">
        <v>7</v>
      </c>
      <c r="D500" t="s">
        <v>429</v>
      </c>
      <c r="E500" t="s">
        <v>33</v>
      </c>
      <c r="F500" s="54" t="e">
        <f>VLOOKUP(A500,Costs!E:G,3,FALSE)</f>
        <v>#N/A</v>
      </c>
      <c r="G500" s="61">
        <f>Costs!G$24</f>
        <v>0</v>
      </c>
      <c r="K500" s="1"/>
      <c r="L500" s="1"/>
      <c r="P500" s="1"/>
      <c r="Q500" s="1"/>
      <c r="U500" s="1"/>
      <c r="V500" s="1"/>
      <c r="Z500" s="1"/>
      <c r="AA500" s="1"/>
      <c r="AE500" s="1"/>
      <c r="AF500" s="1"/>
      <c r="AJ500" s="1"/>
      <c r="AK500" s="1"/>
      <c r="AO500" s="1"/>
      <c r="AP500" s="1"/>
      <c r="AT500" s="1"/>
      <c r="AU500" s="1"/>
      <c r="AY500" s="1"/>
      <c r="AZ500" s="1"/>
      <c r="BD500" s="1"/>
      <c r="BE500" s="1"/>
      <c r="BI500" s="1"/>
      <c r="BJ500" s="1"/>
      <c r="BN500" s="1"/>
      <c r="BO500" s="1"/>
    </row>
    <row r="501" spans="1:67" x14ac:dyDescent="0.25">
      <c r="A501" s="1">
        <v>4632</v>
      </c>
      <c r="B501" s="1" t="s">
        <v>613</v>
      </c>
      <c r="C501" t="s">
        <v>7</v>
      </c>
      <c r="D501" t="s">
        <v>429</v>
      </c>
      <c r="E501" t="s">
        <v>33</v>
      </c>
      <c r="F501" s="54" t="e">
        <f>VLOOKUP(A501,Costs!E:G,3,FALSE)</f>
        <v>#N/A</v>
      </c>
      <c r="G501" s="61">
        <f>Costs!G$24</f>
        <v>0</v>
      </c>
      <c r="K501" s="1"/>
      <c r="L501" s="1"/>
      <c r="P501" s="1"/>
      <c r="Q501" s="1"/>
      <c r="U501" s="1"/>
      <c r="V501" s="1"/>
      <c r="Z501" s="1"/>
      <c r="AA501" s="1"/>
      <c r="AE501" s="1"/>
      <c r="AF501" s="1"/>
      <c r="AJ501" s="1"/>
      <c r="AK501" s="1"/>
      <c r="AO501" s="1"/>
      <c r="AP501" s="1"/>
      <c r="AT501" s="1"/>
      <c r="AU501" s="1"/>
      <c r="AY501" s="1"/>
      <c r="AZ501" s="1"/>
      <c r="BD501" s="1"/>
      <c r="BE501" s="1"/>
      <c r="BI501" s="1"/>
      <c r="BJ501" s="1"/>
      <c r="BN501" s="1"/>
      <c r="BO501" s="1"/>
    </row>
    <row r="502" spans="1:67" x14ac:dyDescent="0.25">
      <c r="A502" s="1">
        <v>4633</v>
      </c>
      <c r="B502" s="1" t="s">
        <v>111</v>
      </c>
      <c r="C502" t="s">
        <v>7</v>
      </c>
      <c r="D502" t="s">
        <v>429</v>
      </c>
      <c r="E502" t="s">
        <v>33</v>
      </c>
      <c r="F502" s="54" t="e">
        <f>VLOOKUP(A502,Costs!E:G,3,FALSE)</f>
        <v>#N/A</v>
      </c>
      <c r="G502" s="61">
        <f>Costs!G$24</f>
        <v>0</v>
      </c>
      <c r="K502" s="1"/>
      <c r="L502" s="1"/>
      <c r="P502" s="1"/>
      <c r="Q502" s="1"/>
      <c r="U502" s="1"/>
      <c r="V502" s="1"/>
      <c r="Z502" s="1"/>
      <c r="AA502" s="1"/>
      <c r="AE502" s="1"/>
      <c r="AF502" s="1"/>
      <c r="AJ502" s="1"/>
      <c r="AK502" s="1"/>
      <c r="AO502" s="1"/>
      <c r="AP502" s="1"/>
      <c r="AT502" s="1"/>
      <c r="AU502" s="1"/>
      <c r="AY502" s="1"/>
      <c r="AZ502" s="1"/>
      <c r="BD502" s="1"/>
      <c r="BE502" s="1"/>
      <c r="BI502" s="1"/>
      <c r="BJ502" s="1"/>
      <c r="BN502" s="1"/>
      <c r="BO502" s="1"/>
    </row>
    <row r="503" spans="1:67" x14ac:dyDescent="0.25">
      <c r="A503" s="1">
        <v>4634</v>
      </c>
      <c r="B503" s="1" t="s">
        <v>112</v>
      </c>
      <c r="C503" t="s">
        <v>7</v>
      </c>
      <c r="D503" t="s">
        <v>429</v>
      </c>
      <c r="E503" t="s">
        <v>33</v>
      </c>
      <c r="F503" s="54" t="e">
        <f>VLOOKUP(A503,Costs!E:G,3,FALSE)</f>
        <v>#N/A</v>
      </c>
      <c r="G503" s="61">
        <f>Costs!G$24</f>
        <v>0</v>
      </c>
      <c r="K503" s="1"/>
      <c r="L503" s="1"/>
      <c r="P503" s="1"/>
      <c r="Q503" s="1"/>
      <c r="U503" s="1"/>
      <c r="V503" s="1"/>
      <c r="Z503" s="1"/>
      <c r="AA503" s="1"/>
      <c r="AE503" s="1"/>
      <c r="AF503" s="1"/>
      <c r="AJ503" s="1"/>
      <c r="AK503" s="1"/>
      <c r="AO503" s="1"/>
      <c r="AP503" s="1"/>
      <c r="AT503" s="1"/>
      <c r="AU503" s="1"/>
      <c r="AY503" s="1"/>
      <c r="AZ503" s="1"/>
      <c r="BD503" s="1"/>
      <c r="BE503" s="1"/>
      <c r="BI503" s="1"/>
      <c r="BJ503" s="1"/>
      <c r="BN503" s="1"/>
      <c r="BO503" s="1"/>
    </row>
    <row r="504" spans="1:67" x14ac:dyDescent="0.25">
      <c r="A504" s="29">
        <v>465</v>
      </c>
      <c r="B504" s="29" t="s">
        <v>113</v>
      </c>
      <c r="C504" s="18" t="s">
        <v>2</v>
      </c>
      <c r="D504" s="18" t="s">
        <v>429</v>
      </c>
      <c r="E504" s="18" t="s">
        <v>33</v>
      </c>
      <c r="F504" s="55" t="e">
        <f>VLOOKUP(A504,Costs!E:G,3,FALSE)</f>
        <v>#N/A</v>
      </c>
      <c r="G504" s="62">
        <f>Costs!G$24</f>
        <v>0</v>
      </c>
      <c r="H504" s="32" t="s">
        <v>425</v>
      </c>
      <c r="K504" s="1"/>
      <c r="L504" s="1"/>
      <c r="P504" s="1"/>
      <c r="Q504" s="1"/>
      <c r="U504" s="1"/>
      <c r="V504" s="1"/>
      <c r="Z504" s="1"/>
      <c r="AA504" s="1"/>
      <c r="AE504" s="1"/>
      <c r="AF504" s="1"/>
      <c r="AJ504" s="1"/>
      <c r="AK504" s="1"/>
      <c r="AO504" s="1"/>
      <c r="AP504" s="1"/>
      <c r="AT504" s="1"/>
      <c r="AU504" s="1"/>
      <c r="AY504" s="1"/>
      <c r="AZ504" s="1"/>
      <c r="BD504" s="1"/>
      <c r="BE504" s="1"/>
      <c r="BI504" s="1"/>
      <c r="BJ504" s="1"/>
      <c r="BN504" s="1"/>
      <c r="BO504" s="1"/>
    </row>
    <row r="505" spans="1:67" x14ac:dyDescent="0.25">
      <c r="A505" s="29">
        <v>4651</v>
      </c>
      <c r="B505" s="29" t="s">
        <v>114</v>
      </c>
      <c r="C505" s="18" t="s">
        <v>1</v>
      </c>
      <c r="D505" s="18" t="s">
        <v>430</v>
      </c>
      <c r="E505" s="18" t="s">
        <v>33</v>
      </c>
      <c r="F505" s="55" t="e">
        <f>VLOOKUP(A505,Costs!E:G,3,FALSE)</f>
        <v>#N/A</v>
      </c>
      <c r="G505" s="62">
        <f>Costs!G$24</f>
        <v>0</v>
      </c>
      <c r="H505" s="32"/>
      <c r="K505" s="1"/>
      <c r="L505" s="1"/>
      <c r="P505" s="1"/>
      <c r="Q505" s="1"/>
      <c r="U505" s="1"/>
      <c r="V505" s="1"/>
      <c r="Z505" s="1"/>
      <c r="AA505" s="1"/>
      <c r="AE505" s="1"/>
      <c r="AF505" s="1"/>
      <c r="AJ505" s="1"/>
      <c r="AK505" s="1"/>
      <c r="AO505" s="1"/>
      <c r="AP505" s="1"/>
      <c r="AT505" s="1"/>
      <c r="AU505" s="1"/>
      <c r="AY505" s="1"/>
      <c r="AZ505" s="1"/>
      <c r="BD505" s="1"/>
      <c r="BE505" s="1"/>
      <c r="BI505" s="1"/>
      <c r="BJ505" s="1"/>
      <c r="BN505" s="1"/>
      <c r="BO505" s="1"/>
    </row>
    <row r="506" spans="1:67" x14ac:dyDescent="0.25">
      <c r="A506" s="29">
        <v>4659</v>
      </c>
      <c r="B506" s="29" t="s">
        <v>115</v>
      </c>
      <c r="C506" s="18" t="s">
        <v>1</v>
      </c>
      <c r="D506" s="18" t="s">
        <v>430</v>
      </c>
      <c r="E506" s="18" t="s">
        <v>33</v>
      </c>
      <c r="F506" s="55" t="e">
        <f>VLOOKUP(A506,Costs!E:G,3,FALSE)</f>
        <v>#N/A</v>
      </c>
      <c r="G506" s="62">
        <f>Costs!G$24</f>
        <v>0</v>
      </c>
      <c r="H506" s="32"/>
      <c r="K506" s="1"/>
      <c r="L506" s="1"/>
      <c r="P506" s="1"/>
      <c r="Q506" s="1"/>
      <c r="U506" s="1"/>
      <c r="V506" s="1"/>
      <c r="Z506" s="1"/>
      <c r="AA506" s="1"/>
      <c r="AE506" s="1"/>
      <c r="AF506" s="1"/>
      <c r="AJ506" s="1"/>
      <c r="AK506" s="1"/>
      <c r="AO506" s="1"/>
      <c r="AP506" s="1"/>
      <c r="AT506" s="1"/>
      <c r="AU506" s="1"/>
      <c r="AY506" s="1"/>
      <c r="AZ506" s="1"/>
      <c r="BD506" s="1"/>
      <c r="BE506" s="1"/>
      <c r="BI506" s="1"/>
      <c r="BJ506" s="1"/>
      <c r="BN506" s="1"/>
      <c r="BO506" s="1"/>
    </row>
    <row r="507" spans="1:67" x14ac:dyDescent="0.25">
      <c r="A507" s="1">
        <v>466</v>
      </c>
      <c r="B507" s="1" t="s">
        <v>116</v>
      </c>
      <c r="C507" t="s">
        <v>7</v>
      </c>
      <c r="D507" t="s">
        <v>429</v>
      </c>
      <c r="E507" t="s">
        <v>33</v>
      </c>
      <c r="F507" s="54" t="e">
        <f>VLOOKUP(A507,Costs!E:G,3,FALSE)</f>
        <v>#N/A</v>
      </c>
      <c r="G507" s="61">
        <f>Costs!G$24</f>
        <v>0</v>
      </c>
      <c r="K507" s="1"/>
      <c r="L507" s="1"/>
      <c r="P507" s="1"/>
      <c r="Q507" s="1"/>
      <c r="U507" s="1"/>
      <c r="V507" s="1"/>
      <c r="Z507" s="1"/>
      <c r="AA507" s="1"/>
      <c r="AE507" s="1"/>
      <c r="AF507" s="1"/>
      <c r="AJ507" s="1"/>
      <c r="AK507" s="1"/>
      <c r="AO507" s="1"/>
      <c r="AP507" s="1"/>
      <c r="AT507" s="1"/>
      <c r="AU507" s="1"/>
      <c r="AY507" s="1"/>
      <c r="AZ507" s="1"/>
      <c r="BD507" s="1"/>
      <c r="BE507" s="1"/>
      <c r="BI507" s="1"/>
      <c r="BJ507" s="1"/>
      <c r="BN507" s="1"/>
      <c r="BO507" s="1"/>
    </row>
    <row r="508" spans="1:67" x14ac:dyDescent="0.25">
      <c r="A508" s="1">
        <v>4661</v>
      </c>
      <c r="B508" s="1" t="s">
        <v>117</v>
      </c>
      <c r="C508" t="s">
        <v>7</v>
      </c>
      <c r="D508" t="s">
        <v>429</v>
      </c>
      <c r="E508" t="s">
        <v>33</v>
      </c>
      <c r="F508" s="54" t="e">
        <f>VLOOKUP(A508,Costs!E:G,3,FALSE)</f>
        <v>#N/A</v>
      </c>
      <c r="G508" s="61">
        <f>Costs!G$24</f>
        <v>0</v>
      </c>
      <c r="K508" s="1"/>
      <c r="L508" s="1"/>
      <c r="P508" s="1"/>
      <c r="Q508" s="1"/>
      <c r="U508" s="1"/>
      <c r="V508" s="1"/>
      <c r="Z508" s="1"/>
      <c r="AA508" s="1"/>
      <c r="AE508" s="1"/>
      <c r="AF508" s="1"/>
      <c r="AJ508" s="1"/>
      <c r="AK508" s="1"/>
      <c r="AO508" s="1"/>
      <c r="AP508" s="1"/>
      <c r="AT508" s="1"/>
      <c r="AU508" s="1"/>
      <c r="AY508" s="1"/>
      <c r="AZ508" s="1"/>
      <c r="BD508" s="1"/>
      <c r="BE508" s="1"/>
      <c r="BI508" s="1"/>
      <c r="BJ508" s="1"/>
      <c r="BN508" s="1"/>
      <c r="BO508" s="1"/>
    </row>
    <row r="509" spans="1:67" x14ac:dyDescent="0.25">
      <c r="A509" s="1">
        <v>4669</v>
      </c>
      <c r="B509" s="1" t="s">
        <v>118</v>
      </c>
      <c r="C509" t="s">
        <v>7</v>
      </c>
      <c r="D509" t="s">
        <v>429</v>
      </c>
      <c r="E509" t="s">
        <v>33</v>
      </c>
      <c r="F509" s="54" t="e">
        <f>VLOOKUP(A509,Costs!E:G,3,FALSE)</f>
        <v>#N/A</v>
      </c>
      <c r="G509" s="61">
        <f>Costs!G$24</f>
        <v>0</v>
      </c>
      <c r="K509" s="1"/>
      <c r="L509" s="1"/>
      <c r="P509" s="1"/>
      <c r="Q509" s="1"/>
      <c r="U509" s="1"/>
      <c r="V509" s="1"/>
      <c r="Z509" s="1"/>
      <c r="AA509" s="1"/>
      <c r="AE509" s="1"/>
      <c r="AF509" s="1"/>
      <c r="AJ509" s="1"/>
      <c r="AK509" s="1"/>
      <c r="AO509" s="1"/>
      <c r="AP509" s="1"/>
      <c r="AT509" s="1"/>
      <c r="AU509" s="1"/>
      <c r="AY509" s="1"/>
      <c r="AZ509" s="1"/>
      <c r="BD509" s="1"/>
      <c r="BE509" s="1"/>
      <c r="BI509" s="1"/>
      <c r="BJ509" s="1"/>
      <c r="BN509" s="1"/>
      <c r="BO509" s="1"/>
    </row>
    <row r="510" spans="1:67" x14ac:dyDescent="0.25">
      <c r="A510" s="34">
        <v>47</v>
      </c>
      <c r="B510" s="34" t="s">
        <v>119</v>
      </c>
      <c r="C510" s="35" t="s">
        <v>2</v>
      </c>
      <c r="D510" s="35" t="s">
        <v>430</v>
      </c>
      <c r="E510" s="35" t="s">
        <v>33</v>
      </c>
      <c r="F510" s="56" t="e">
        <f>VLOOKUP(A510,Costs!E:G,3,FALSE)</f>
        <v>#N/A</v>
      </c>
      <c r="G510" s="63">
        <f>Costs!G$24</f>
        <v>0</v>
      </c>
      <c r="H510" s="37"/>
      <c r="K510" s="1"/>
      <c r="L510" s="1"/>
      <c r="P510" s="1"/>
      <c r="Q510" s="1"/>
      <c r="U510" s="1"/>
      <c r="V510" s="1"/>
      <c r="Z510" s="1"/>
      <c r="AA510" s="1"/>
      <c r="AE510" s="1"/>
      <c r="AF510" s="1"/>
      <c r="AJ510" s="1"/>
      <c r="AK510" s="1"/>
      <c r="AO510" s="1"/>
      <c r="AP510" s="1"/>
      <c r="AT510" s="1"/>
      <c r="AU510" s="1"/>
      <c r="AY510" s="1"/>
      <c r="AZ510" s="1"/>
      <c r="BD510" s="1"/>
      <c r="BE510" s="1"/>
      <c r="BI510" s="1"/>
      <c r="BJ510" s="1"/>
      <c r="BN510" s="1"/>
      <c r="BO510" s="1"/>
    </row>
    <row r="511" spans="1:67" x14ac:dyDescent="0.25">
      <c r="A511" s="34">
        <v>471</v>
      </c>
      <c r="B511" s="34" t="s">
        <v>120</v>
      </c>
      <c r="C511" s="35" t="s">
        <v>2</v>
      </c>
      <c r="D511" s="35" t="s">
        <v>430</v>
      </c>
      <c r="E511" s="35" t="s">
        <v>33</v>
      </c>
      <c r="F511" s="56" t="e">
        <f>VLOOKUP(A511,Costs!E:G,3,FALSE)</f>
        <v>#N/A</v>
      </c>
      <c r="G511" s="63">
        <f>Costs!G$24</f>
        <v>0</v>
      </c>
      <c r="H511" s="37"/>
      <c r="K511" s="1"/>
      <c r="L511" s="1"/>
      <c r="P511" s="1"/>
      <c r="Q511" s="1"/>
      <c r="U511" s="1"/>
      <c r="V511" s="1"/>
      <c r="Z511" s="1"/>
      <c r="AA511" s="1"/>
      <c r="AE511" s="1"/>
      <c r="AF511" s="1"/>
      <c r="AJ511" s="1"/>
      <c r="AK511" s="1"/>
      <c r="AO511" s="1"/>
      <c r="AP511" s="1"/>
      <c r="AT511" s="1"/>
      <c r="AU511" s="1"/>
      <c r="AY511" s="1"/>
      <c r="AZ511" s="1"/>
      <c r="BD511" s="1"/>
      <c r="BE511" s="1"/>
      <c r="BI511" s="1"/>
      <c r="BJ511" s="1"/>
      <c r="BN511" s="1"/>
      <c r="BO511" s="1"/>
    </row>
    <row r="512" spans="1:67" x14ac:dyDescent="0.25">
      <c r="A512" s="34">
        <v>4711</v>
      </c>
      <c r="B512" s="34" t="s">
        <v>90</v>
      </c>
      <c r="C512" s="35" t="s">
        <v>1</v>
      </c>
      <c r="D512" s="35" t="s">
        <v>430</v>
      </c>
      <c r="E512" s="35" t="s">
        <v>33</v>
      </c>
      <c r="F512" s="56" t="e">
        <f>VLOOKUP(A512,Costs!E:G,3,FALSE)</f>
        <v>#N/A</v>
      </c>
      <c r="G512" s="63">
        <f>Costs!G$24</f>
        <v>0</v>
      </c>
      <c r="H512" s="37"/>
      <c r="K512" s="1"/>
      <c r="L512" s="1"/>
      <c r="P512" s="1"/>
      <c r="Q512" s="1"/>
      <c r="U512" s="1"/>
      <c r="V512" s="1"/>
      <c r="Z512" s="1"/>
      <c r="AA512" s="1"/>
      <c r="AE512" s="1"/>
      <c r="AF512" s="1"/>
      <c r="AJ512" s="1"/>
      <c r="AK512" s="1"/>
      <c r="AO512" s="1"/>
      <c r="AP512" s="1"/>
      <c r="AT512" s="1"/>
      <c r="AU512" s="1"/>
      <c r="AY512" s="1"/>
      <c r="AZ512" s="1"/>
      <c r="BD512" s="1"/>
      <c r="BE512" s="1"/>
      <c r="BI512" s="1"/>
      <c r="BJ512" s="1"/>
      <c r="BN512" s="1"/>
      <c r="BO512" s="1"/>
    </row>
    <row r="513" spans="1:70" x14ac:dyDescent="0.25">
      <c r="A513" s="34">
        <v>4712</v>
      </c>
      <c r="B513" s="34" t="s">
        <v>121</v>
      </c>
      <c r="C513" s="35" t="s">
        <v>1</v>
      </c>
      <c r="D513" s="35" t="s">
        <v>430</v>
      </c>
      <c r="E513" s="35" t="s">
        <v>33</v>
      </c>
      <c r="F513" s="56" t="e">
        <f>VLOOKUP(A513,Costs!E:G,3,FALSE)</f>
        <v>#N/A</v>
      </c>
      <c r="G513" s="63">
        <f>Costs!G$24</f>
        <v>0</v>
      </c>
      <c r="H513" s="37"/>
      <c r="K513" s="1"/>
      <c r="L513" s="1"/>
      <c r="P513" s="1"/>
      <c r="Q513" s="1"/>
      <c r="U513" s="1"/>
      <c r="V513" s="1"/>
      <c r="Z513" s="1"/>
      <c r="AA513" s="1"/>
      <c r="AE513" s="1"/>
      <c r="AF513" s="1"/>
      <c r="AJ513" s="1"/>
      <c r="AK513" s="1"/>
      <c r="AO513" s="1"/>
      <c r="AP513" s="1"/>
      <c r="AT513" s="1"/>
      <c r="AU513" s="1"/>
      <c r="AY513" s="1"/>
      <c r="AZ513" s="1"/>
      <c r="BD513" s="1"/>
      <c r="BE513" s="1"/>
      <c r="BI513" s="1"/>
      <c r="BJ513" s="1"/>
      <c r="BN513" s="1"/>
      <c r="BO513" s="1"/>
    </row>
    <row r="514" spans="1:70" x14ac:dyDescent="0.25">
      <c r="A514" s="34">
        <v>4713</v>
      </c>
      <c r="B514" s="34" t="s">
        <v>122</v>
      </c>
      <c r="C514" s="35" t="s">
        <v>2</v>
      </c>
      <c r="D514" s="35" t="s">
        <v>430</v>
      </c>
      <c r="E514" s="35" t="s">
        <v>33</v>
      </c>
      <c r="F514" s="56" t="e">
        <f>VLOOKUP(A514,Costs!E:G,3,FALSE)</f>
        <v>#N/A</v>
      </c>
      <c r="G514" s="63">
        <f>Costs!G$24</f>
        <v>0</v>
      </c>
      <c r="H514" s="37"/>
      <c r="K514" s="1"/>
      <c r="L514" s="1"/>
      <c r="P514" s="1"/>
      <c r="Q514" s="1"/>
      <c r="U514" s="1"/>
      <c r="V514" s="1"/>
      <c r="Z514" s="1"/>
      <c r="AA514" s="1"/>
      <c r="AE514" s="1"/>
      <c r="AF514" s="1"/>
      <c r="AJ514" s="1"/>
      <c r="AK514" s="1"/>
      <c r="AO514" s="1"/>
      <c r="AP514" s="1"/>
      <c r="AT514" s="1"/>
      <c r="AU514" s="1"/>
      <c r="AY514" s="1"/>
      <c r="AZ514" s="1"/>
      <c r="BD514" s="1"/>
      <c r="BE514" s="1"/>
      <c r="BI514" s="1"/>
      <c r="BJ514" s="1"/>
      <c r="BN514" s="1"/>
      <c r="BO514" s="1"/>
    </row>
    <row r="515" spans="1:70" x14ac:dyDescent="0.25">
      <c r="A515" s="34">
        <v>4714</v>
      </c>
      <c r="B515" s="34" t="s">
        <v>123</v>
      </c>
      <c r="C515" s="35" t="s">
        <v>2</v>
      </c>
      <c r="D515" s="35" t="s">
        <v>430</v>
      </c>
      <c r="E515" s="35" t="s">
        <v>33</v>
      </c>
      <c r="F515" s="56" t="e">
        <f>VLOOKUP(A515,Costs!E:G,3,FALSE)</f>
        <v>#N/A</v>
      </c>
      <c r="G515" s="63">
        <f>Costs!G$24</f>
        <v>0</v>
      </c>
      <c r="H515" s="37"/>
      <c r="K515" s="1"/>
      <c r="L515" s="1"/>
      <c r="P515" s="1"/>
      <c r="Q515" s="1"/>
      <c r="U515" s="1"/>
      <c r="V515" s="1"/>
      <c r="Z515" s="1"/>
      <c r="AA515" s="1"/>
      <c r="AE515" s="1"/>
      <c r="AF515" s="1"/>
      <c r="AJ515" s="1"/>
      <c r="AK515" s="1"/>
      <c r="AO515" s="1"/>
      <c r="AP515" s="1"/>
      <c r="AT515" s="1"/>
      <c r="AU515" s="1"/>
      <c r="AY515" s="1"/>
      <c r="AZ515" s="1"/>
      <c r="BD515" s="1"/>
      <c r="BE515" s="1"/>
      <c r="BI515" s="1"/>
      <c r="BJ515" s="1"/>
      <c r="BN515" s="1"/>
      <c r="BO515" s="1"/>
    </row>
    <row r="516" spans="1:70" ht="15.75" thickBot="1" x14ac:dyDescent="0.3">
      <c r="A516" s="38">
        <v>4715</v>
      </c>
      <c r="B516" s="38" t="s">
        <v>124</v>
      </c>
      <c r="C516" s="39" t="s">
        <v>2</v>
      </c>
      <c r="D516" s="39" t="s">
        <v>430</v>
      </c>
      <c r="E516" s="39" t="s">
        <v>33</v>
      </c>
      <c r="F516" s="57" t="e">
        <f>VLOOKUP(A516,Costs!E:G,3,FALSE)</f>
        <v>#N/A</v>
      </c>
      <c r="G516" s="64">
        <f>Costs!G$24</f>
        <v>0</v>
      </c>
      <c r="H516" s="41"/>
      <c r="J516" s="2"/>
      <c r="K516" s="22"/>
      <c r="L516" s="22"/>
      <c r="M516" s="2"/>
      <c r="N516" s="2"/>
      <c r="O516" s="2"/>
      <c r="P516" s="22"/>
      <c r="Q516" s="22"/>
      <c r="R516" s="2"/>
      <c r="S516" s="2"/>
      <c r="T516" s="2"/>
      <c r="U516" s="22"/>
      <c r="V516" s="22"/>
      <c r="W516" s="2"/>
      <c r="X516" s="2"/>
      <c r="Y516" s="2"/>
      <c r="Z516" s="22"/>
      <c r="AA516" s="22"/>
      <c r="AB516" s="2"/>
      <c r="AC516" s="2"/>
      <c r="AD516" s="2"/>
      <c r="AE516" s="22"/>
      <c r="AF516" s="22"/>
      <c r="AG516" s="2"/>
      <c r="AH516" s="2"/>
      <c r="AI516" s="2"/>
      <c r="AJ516" s="22"/>
      <c r="AK516" s="22"/>
      <c r="AL516" s="2"/>
      <c r="AM516" s="2"/>
      <c r="AN516" s="2"/>
      <c r="AO516" s="22"/>
      <c r="AP516" s="22"/>
      <c r="AQ516" s="2"/>
      <c r="AR516" s="2"/>
      <c r="AS516" s="2"/>
      <c r="AT516" s="22"/>
      <c r="AU516" s="22"/>
      <c r="AV516" s="2"/>
      <c r="AW516" s="2"/>
      <c r="AX516" s="2"/>
      <c r="AY516" s="22"/>
      <c r="AZ516" s="22"/>
      <c r="BA516" s="2"/>
      <c r="BB516" s="2"/>
      <c r="BC516" s="2"/>
      <c r="BD516" s="22"/>
      <c r="BE516" s="22"/>
      <c r="BF516" s="2"/>
      <c r="BG516" s="2"/>
      <c r="BH516" s="2"/>
      <c r="BI516" s="22"/>
      <c r="BJ516" s="22"/>
      <c r="BK516" s="2"/>
      <c r="BL516" s="2"/>
      <c r="BM516" s="2"/>
      <c r="BN516" s="22"/>
      <c r="BO516" s="22"/>
      <c r="BP516" s="2"/>
      <c r="BQ516" s="2"/>
      <c r="BR516" s="2"/>
    </row>
    <row r="517" spans="1:70" x14ac:dyDescent="0.25">
      <c r="A517" s="1">
        <v>48</v>
      </c>
      <c r="B517" s="1" t="s">
        <v>125</v>
      </c>
      <c r="C517" t="s">
        <v>2</v>
      </c>
      <c r="D517" t="s">
        <v>429</v>
      </c>
      <c r="E517" t="s">
        <v>125</v>
      </c>
      <c r="F517" s="54" t="e">
        <f>VLOOKUP(A517,Costs!E:G,3,FALSE)</f>
        <v>#N/A</v>
      </c>
      <c r="G517" s="61">
        <f>Costs!G$24</f>
        <v>0</v>
      </c>
      <c r="K517" s="1"/>
      <c r="L517" s="1"/>
      <c r="P517" s="1"/>
      <c r="Q517" s="1"/>
      <c r="U517" s="1"/>
      <c r="V517" s="1"/>
      <c r="Z517" s="1"/>
      <c r="AA517" s="1"/>
      <c r="AE517" s="1"/>
      <c r="AF517" s="1"/>
      <c r="AJ517" s="1"/>
      <c r="AK517" s="1"/>
      <c r="AO517" s="1"/>
      <c r="AP517" s="1"/>
      <c r="AT517" s="1"/>
      <c r="AU517" s="1"/>
      <c r="AY517" s="1"/>
      <c r="AZ517" s="1"/>
      <c r="BD517" s="1"/>
      <c r="BE517" s="1"/>
      <c r="BI517" s="1"/>
      <c r="BJ517" s="1"/>
      <c r="BN517" s="1"/>
      <c r="BO517" s="1"/>
    </row>
    <row r="518" spans="1:70" x14ac:dyDescent="0.25">
      <c r="A518" s="1">
        <v>481</v>
      </c>
      <c r="B518" s="1" t="s">
        <v>126</v>
      </c>
      <c r="C518" t="s">
        <v>2</v>
      </c>
      <c r="D518" t="s">
        <v>429</v>
      </c>
      <c r="E518" t="s">
        <v>125</v>
      </c>
      <c r="F518" s="54" t="e">
        <f>VLOOKUP(A518,Costs!E:G,3,FALSE)</f>
        <v>#N/A</v>
      </c>
      <c r="G518" s="61">
        <f>Costs!G$24</f>
        <v>0</v>
      </c>
      <c r="K518" s="1"/>
      <c r="L518" s="1"/>
      <c r="P518" s="1"/>
      <c r="Q518" s="1"/>
      <c r="U518" s="1"/>
      <c r="V518" s="1"/>
      <c r="Z518" s="1"/>
      <c r="AA518" s="1"/>
      <c r="AE518" s="1"/>
      <c r="AF518" s="1"/>
      <c r="AJ518" s="1"/>
      <c r="AK518" s="1"/>
      <c r="AO518" s="1"/>
      <c r="AP518" s="1"/>
      <c r="AT518" s="1"/>
      <c r="AU518" s="1"/>
      <c r="AY518" s="1"/>
      <c r="AZ518" s="1"/>
      <c r="BD518" s="1"/>
      <c r="BE518" s="1"/>
      <c r="BI518" s="1"/>
      <c r="BJ518" s="1"/>
      <c r="BN518" s="1"/>
      <c r="BO518" s="1"/>
    </row>
    <row r="519" spans="1:70" x14ac:dyDescent="0.25">
      <c r="A519" s="1">
        <v>4811</v>
      </c>
      <c r="B519" s="1" t="s">
        <v>127</v>
      </c>
      <c r="C519" t="s">
        <v>2</v>
      </c>
      <c r="D519" t="s">
        <v>429</v>
      </c>
      <c r="E519" t="s">
        <v>125</v>
      </c>
      <c r="F519" s="54" t="e">
        <f>VLOOKUP(A519,Costs!E:G,3,FALSE)</f>
        <v>#N/A</v>
      </c>
      <c r="G519" s="61">
        <f>Costs!G$24</f>
        <v>0</v>
      </c>
      <c r="K519" s="1"/>
      <c r="L519" s="1"/>
      <c r="P519" s="1"/>
      <c r="Q519" s="1"/>
      <c r="U519" s="1"/>
      <c r="V519" s="1"/>
      <c r="Z519" s="1"/>
      <c r="AA519" s="1"/>
      <c r="AE519" s="1"/>
      <c r="AF519" s="1"/>
      <c r="AJ519" s="1"/>
      <c r="AK519" s="1"/>
      <c r="AO519" s="1"/>
      <c r="AP519" s="1"/>
      <c r="AT519" s="1"/>
      <c r="AU519" s="1"/>
      <c r="AY519" s="1"/>
      <c r="AZ519" s="1"/>
      <c r="BD519" s="1"/>
      <c r="BE519" s="1"/>
      <c r="BI519" s="1"/>
      <c r="BJ519" s="1"/>
      <c r="BN519" s="1"/>
      <c r="BO519" s="1"/>
    </row>
    <row r="520" spans="1:70" x14ac:dyDescent="0.25">
      <c r="A520" s="44">
        <v>48119</v>
      </c>
      <c r="B520" s="44" t="s">
        <v>128</v>
      </c>
      <c r="C520" s="19" t="s">
        <v>2</v>
      </c>
      <c r="D520" s="19" t="s">
        <v>430</v>
      </c>
      <c r="E520" s="19" t="s">
        <v>125</v>
      </c>
      <c r="F520" s="58" t="e">
        <f>VLOOKUP(A520,Costs!E:G,3,FALSE)</f>
        <v>#N/A</v>
      </c>
      <c r="G520" s="65">
        <f>Costs!G$24</f>
        <v>0</v>
      </c>
      <c r="H520" s="46"/>
      <c r="K520" s="1"/>
      <c r="L520" s="1"/>
      <c r="P520" s="1"/>
      <c r="Q520" s="1"/>
      <c r="U520" s="1"/>
      <c r="V520" s="1"/>
      <c r="Z520" s="1"/>
      <c r="AA520" s="1"/>
      <c r="AE520" s="1"/>
      <c r="AF520" s="1"/>
      <c r="AJ520" s="1"/>
      <c r="AK520" s="1"/>
      <c r="AO520" s="1"/>
      <c r="AP520" s="1"/>
      <c r="AT520" s="1"/>
      <c r="AU520" s="1"/>
      <c r="AY520" s="1"/>
      <c r="AZ520" s="1"/>
      <c r="BD520" s="1"/>
      <c r="BE520" s="1"/>
      <c r="BI520" s="1"/>
      <c r="BJ520" s="1"/>
      <c r="BN520" s="1"/>
      <c r="BO520" s="1"/>
    </row>
    <row r="521" spans="1:70" x14ac:dyDescent="0.25">
      <c r="A521" s="1">
        <v>4812</v>
      </c>
      <c r="B521" s="1" t="s">
        <v>129</v>
      </c>
      <c r="C521" t="s">
        <v>2</v>
      </c>
      <c r="D521" t="s">
        <v>429</v>
      </c>
      <c r="E521" t="s">
        <v>125</v>
      </c>
      <c r="F521" s="54" t="e">
        <f>VLOOKUP(A521,Costs!E:G,3,FALSE)</f>
        <v>#N/A</v>
      </c>
      <c r="G521" s="61">
        <f>Costs!G$24</f>
        <v>0</v>
      </c>
      <c r="K521" s="1"/>
      <c r="L521" s="1"/>
      <c r="P521" s="1"/>
      <c r="Q521" s="1"/>
      <c r="U521" s="1"/>
      <c r="V521" s="1"/>
      <c r="Z521" s="1"/>
      <c r="AA521" s="1"/>
      <c r="AE521" s="1"/>
      <c r="AF521" s="1"/>
      <c r="AJ521" s="1"/>
      <c r="AK521" s="1"/>
      <c r="AO521" s="1"/>
      <c r="AP521" s="1"/>
      <c r="AT521" s="1"/>
      <c r="AU521" s="1"/>
      <c r="AY521" s="1"/>
      <c r="AZ521" s="1"/>
      <c r="BD521" s="1"/>
      <c r="BE521" s="1"/>
      <c r="BI521" s="1"/>
      <c r="BJ521" s="1"/>
      <c r="BN521" s="1"/>
      <c r="BO521" s="1"/>
    </row>
    <row r="522" spans="1:70" x14ac:dyDescent="0.25">
      <c r="A522" s="1">
        <v>4818</v>
      </c>
      <c r="B522" s="1" t="s">
        <v>130</v>
      </c>
      <c r="C522" t="s">
        <v>4</v>
      </c>
      <c r="D522" t="s">
        <v>429</v>
      </c>
      <c r="E522" t="s">
        <v>125</v>
      </c>
      <c r="F522" s="54" t="e">
        <f>VLOOKUP(A522,Costs!E:G,3,FALSE)</f>
        <v>#N/A</v>
      </c>
      <c r="G522" s="61">
        <f>Costs!G$24</f>
        <v>0</v>
      </c>
      <c r="K522" s="1"/>
      <c r="L522" s="1"/>
      <c r="P522" s="1"/>
      <c r="Q522" s="1"/>
      <c r="U522" s="1"/>
      <c r="V522" s="1"/>
      <c r="Z522" s="1"/>
      <c r="AA522" s="1"/>
      <c r="AE522" s="1"/>
      <c r="AF522" s="1"/>
      <c r="AJ522" s="1"/>
      <c r="AK522" s="1"/>
      <c r="AO522" s="1"/>
      <c r="AP522" s="1"/>
      <c r="AT522" s="1"/>
      <c r="AU522" s="1"/>
      <c r="AY522" s="1"/>
      <c r="AZ522" s="1"/>
      <c r="BD522" s="1"/>
      <c r="BE522" s="1"/>
      <c r="BI522" s="1"/>
      <c r="BJ522" s="1"/>
      <c r="BN522" s="1"/>
      <c r="BO522" s="1"/>
    </row>
    <row r="523" spans="1:70" x14ac:dyDescent="0.25">
      <c r="A523" s="1">
        <v>4819</v>
      </c>
      <c r="B523" s="1" t="s">
        <v>131</v>
      </c>
      <c r="C523" t="s">
        <v>1</v>
      </c>
      <c r="D523" t="s">
        <v>429</v>
      </c>
      <c r="E523" t="s">
        <v>125</v>
      </c>
      <c r="F523" s="54" t="e">
        <f>VLOOKUP(A523,Costs!E:G,3,FALSE)</f>
        <v>#N/A</v>
      </c>
      <c r="G523" s="61">
        <f>Costs!G$24</f>
        <v>0</v>
      </c>
      <c r="K523" s="1"/>
      <c r="L523" s="1"/>
      <c r="P523" s="1"/>
      <c r="Q523" s="1"/>
      <c r="U523" s="1"/>
      <c r="V523" s="1"/>
      <c r="Z523" s="1"/>
      <c r="AA523" s="1"/>
      <c r="AE523" s="1"/>
      <c r="AF523" s="1"/>
      <c r="AJ523" s="1"/>
      <c r="AK523" s="1"/>
      <c r="AO523" s="1"/>
      <c r="AP523" s="1"/>
      <c r="AT523" s="1"/>
      <c r="AU523" s="1"/>
      <c r="AY523" s="1"/>
      <c r="AZ523" s="1"/>
      <c r="BD523" s="1"/>
      <c r="BE523" s="1"/>
      <c r="BI523" s="1"/>
      <c r="BJ523" s="1"/>
      <c r="BN523" s="1"/>
      <c r="BO523" s="1"/>
    </row>
    <row r="524" spans="1:70" x14ac:dyDescent="0.25">
      <c r="A524" s="1">
        <v>49</v>
      </c>
      <c r="B524" s="1" t="s">
        <v>132</v>
      </c>
      <c r="C524" t="s">
        <v>2</v>
      </c>
      <c r="D524" t="s">
        <v>429</v>
      </c>
      <c r="E524" t="s">
        <v>125</v>
      </c>
      <c r="F524" s="54" t="e">
        <f>VLOOKUP(A524,Costs!E:G,3,FALSE)</f>
        <v>#N/A</v>
      </c>
      <c r="G524" s="61">
        <f>Costs!G$24</f>
        <v>0</v>
      </c>
      <c r="K524" s="1"/>
      <c r="L524" s="1"/>
      <c r="P524" s="1"/>
      <c r="Q524" s="1"/>
      <c r="U524" s="1"/>
      <c r="V524" s="1"/>
      <c r="Z524" s="1"/>
      <c r="AA524" s="1"/>
      <c r="AE524" s="1"/>
      <c r="AF524" s="1"/>
      <c r="AJ524" s="1"/>
      <c r="AK524" s="1"/>
      <c r="AO524" s="1"/>
      <c r="AP524" s="1"/>
      <c r="AT524" s="1"/>
      <c r="AU524" s="1"/>
      <c r="AY524" s="1"/>
      <c r="AZ524" s="1"/>
      <c r="BD524" s="1"/>
      <c r="BE524" s="1"/>
      <c r="BI524" s="1"/>
      <c r="BJ524" s="1"/>
      <c r="BN524" s="1"/>
      <c r="BO524" s="1"/>
    </row>
    <row r="525" spans="1:70" x14ac:dyDescent="0.25">
      <c r="A525" s="1">
        <v>491</v>
      </c>
      <c r="B525" s="1" t="s">
        <v>133</v>
      </c>
      <c r="C525" t="s">
        <v>2</v>
      </c>
      <c r="D525" t="s">
        <v>429</v>
      </c>
      <c r="E525" t="s">
        <v>125</v>
      </c>
      <c r="F525" s="54" t="e">
        <f>VLOOKUP(A525,Costs!E:G,3,FALSE)</f>
        <v>#N/A</v>
      </c>
      <c r="G525" s="61">
        <f>Costs!G$24</f>
        <v>0</v>
      </c>
      <c r="K525" s="1"/>
      <c r="L525" s="1"/>
      <c r="P525" s="1"/>
      <c r="Q525" s="1"/>
      <c r="U525" s="1"/>
      <c r="V525" s="1"/>
      <c r="Z525" s="1"/>
      <c r="AA525" s="1"/>
      <c r="AE525" s="1"/>
      <c r="AF525" s="1"/>
      <c r="AJ525" s="1"/>
      <c r="AK525" s="1"/>
      <c r="AO525" s="1"/>
      <c r="AP525" s="1"/>
      <c r="AT525" s="1"/>
      <c r="AU525" s="1"/>
      <c r="AY525" s="1"/>
      <c r="AZ525" s="1"/>
      <c r="BD525" s="1"/>
      <c r="BE525" s="1"/>
      <c r="BI525" s="1"/>
      <c r="BJ525" s="1"/>
      <c r="BN525" s="1"/>
      <c r="BO525" s="1"/>
    </row>
    <row r="526" spans="1:70" x14ac:dyDescent="0.25">
      <c r="A526" s="1">
        <v>4911</v>
      </c>
      <c r="B526" s="1" t="s">
        <v>133</v>
      </c>
      <c r="C526" t="s">
        <v>2</v>
      </c>
      <c r="D526" t="s">
        <v>429</v>
      </c>
      <c r="E526" t="s">
        <v>125</v>
      </c>
      <c r="F526" s="54" t="e">
        <f>VLOOKUP(A526,Costs!E:G,3,FALSE)</f>
        <v>#N/A</v>
      </c>
      <c r="G526" s="61">
        <f>Costs!G$24</f>
        <v>0</v>
      </c>
      <c r="K526" s="1"/>
      <c r="L526" s="1"/>
      <c r="P526" s="1"/>
      <c r="Q526" s="1"/>
      <c r="U526" s="1"/>
      <c r="V526" s="1"/>
      <c r="Z526" s="1"/>
      <c r="AA526" s="1"/>
      <c r="AE526" s="1"/>
      <c r="AF526" s="1"/>
      <c r="AJ526" s="1"/>
      <c r="AK526" s="1"/>
      <c r="AO526" s="1"/>
      <c r="AP526" s="1"/>
      <c r="AT526" s="1"/>
      <c r="AU526" s="1"/>
      <c r="AY526" s="1"/>
      <c r="AZ526" s="1"/>
      <c r="BD526" s="1"/>
      <c r="BE526" s="1"/>
      <c r="BI526" s="1"/>
      <c r="BJ526" s="1"/>
      <c r="BN526" s="1"/>
      <c r="BO526" s="1"/>
    </row>
    <row r="527" spans="1:70" ht="15.75" thickBot="1" x14ac:dyDescent="0.3">
      <c r="A527" s="22">
        <v>4912</v>
      </c>
      <c r="B527" s="22" t="s">
        <v>134</v>
      </c>
      <c r="C527" s="2" t="s">
        <v>2</v>
      </c>
      <c r="D527" s="2" t="s">
        <v>429</v>
      </c>
      <c r="E527" s="2" t="s">
        <v>125</v>
      </c>
      <c r="F527" s="59" t="e">
        <f>VLOOKUP(A527,Costs!E:G,3,FALSE)</f>
        <v>#N/A</v>
      </c>
      <c r="G527" s="66">
        <f>Costs!G$24</f>
        <v>0</v>
      </c>
      <c r="H527" s="28"/>
      <c r="J527" s="2"/>
      <c r="K527" s="22"/>
      <c r="L527" s="22"/>
      <c r="M527" s="2"/>
      <c r="N527" s="2"/>
      <c r="O527" s="2"/>
      <c r="P527" s="22"/>
      <c r="Q527" s="22"/>
      <c r="R527" s="2"/>
      <c r="S527" s="2"/>
      <c r="T527" s="2"/>
      <c r="U527" s="22"/>
      <c r="V527" s="22"/>
      <c r="W527" s="2"/>
      <c r="X527" s="2"/>
      <c r="Y527" s="2"/>
      <c r="Z527" s="22"/>
      <c r="AA527" s="22"/>
      <c r="AB527" s="2"/>
      <c r="AC527" s="2"/>
      <c r="AD527" s="2"/>
      <c r="AE527" s="22"/>
      <c r="AF527" s="22"/>
      <c r="AG527" s="2"/>
      <c r="AH527" s="2"/>
      <c r="AI527" s="2"/>
      <c r="AJ527" s="22"/>
      <c r="AK527" s="22"/>
      <c r="AL527" s="2"/>
      <c r="AM527" s="2"/>
      <c r="AN527" s="2"/>
      <c r="AO527" s="22"/>
      <c r="AP527" s="22"/>
      <c r="AQ527" s="2"/>
      <c r="AR527" s="2"/>
      <c r="AS527" s="2"/>
      <c r="AT527" s="22"/>
      <c r="AU527" s="22"/>
      <c r="AV527" s="2"/>
      <c r="AW527" s="2"/>
      <c r="AX527" s="2"/>
      <c r="AY527" s="22"/>
      <c r="AZ527" s="22"/>
      <c r="BA527" s="2"/>
      <c r="BB527" s="2"/>
      <c r="BC527" s="2"/>
      <c r="BD527" s="22"/>
      <c r="BE527" s="22"/>
      <c r="BF527" s="2"/>
      <c r="BG527" s="2"/>
      <c r="BH527" s="2"/>
      <c r="BI527" s="22"/>
      <c r="BJ527" s="22"/>
      <c r="BK527" s="2"/>
      <c r="BL527" s="2"/>
      <c r="BM527" s="2"/>
      <c r="BN527" s="22"/>
      <c r="BO527" s="22"/>
      <c r="BP527" s="2"/>
      <c r="BQ527" s="2"/>
      <c r="BR527" s="2"/>
    </row>
    <row r="528" spans="1:70" x14ac:dyDescent="0.25">
      <c r="A528" s="1">
        <v>492</v>
      </c>
      <c r="B528" s="1" t="s">
        <v>135</v>
      </c>
      <c r="C528" t="s">
        <v>7</v>
      </c>
      <c r="D528" t="s">
        <v>430</v>
      </c>
      <c r="E528" t="s">
        <v>125</v>
      </c>
      <c r="F528" s="54" t="e">
        <f>VLOOKUP(A528,Costs!E:G,3,FALSE)</f>
        <v>#N/A</v>
      </c>
      <c r="G528" s="61">
        <f>Costs!G$24</f>
        <v>0</v>
      </c>
      <c r="K528" s="1"/>
      <c r="L528" s="1"/>
      <c r="P528" s="1"/>
      <c r="Q528" s="1"/>
      <c r="U528" s="1"/>
      <c r="V528" s="1"/>
      <c r="Z528" s="1"/>
      <c r="AA528" s="1"/>
      <c r="AE528" s="1"/>
      <c r="AF528" s="1"/>
      <c r="AJ528" s="1"/>
      <c r="AK528" s="1"/>
      <c r="AO528" s="1"/>
      <c r="AP528" s="1"/>
      <c r="AT528" s="1"/>
      <c r="AU528" s="1"/>
      <c r="AY528" s="1"/>
      <c r="AZ528" s="1"/>
      <c r="BD528" s="1"/>
      <c r="BE528" s="1"/>
      <c r="BI528" s="1"/>
      <c r="BJ528" s="1"/>
      <c r="BN528" s="1"/>
      <c r="BO528" s="1"/>
    </row>
    <row r="529" spans="1:70" x14ac:dyDescent="0.25">
      <c r="A529" s="1">
        <v>4921</v>
      </c>
      <c r="B529" s="1" t="s">
        <v>136</v>
      </c>
      <c r="C529" t="s">
        <v>7</v>
      </c>
      <c r="D529" t="s">
        <v>430</v>
      </c>
      <c r="E529" t="s">
        <v>125</v>
      </c>
      <c r="F529" s="54" t="e">
        <f>VLOOKUP(A529,Costs!E:G,3,FALSE)</f>
        <v>#N/A</v>
      </c>
      <c r="G529" s="61">
        <f>Costs!G$24</f>
        <v>0</v>
      </c>
      <c r="K529" s="1"/>
      <c r="L529" s="1"/>
      <c r="P529" s="1"/>
      <c r="Q529" s="1"/>
      <c r="U529" s="1"/>
      <c r="V529" s="1"/>
      <c r="Z529" s="1"/>
      <c r="AA529" s="1"/>
      <c r="AE529" s="1"/>
      <c r="AF529" s="1"/>
      <c r="AJ529" s="1"/>
      <c r="AK529" s="1"/>
      <c r="AO529" s="1"/>
      <c r="AP529" s="1"/>
      <c r="AT529" s="1"/>
      <c r="AU529" s="1"/>
      <c r="AY529" s="1"/>
      <c r="AZ529" s="1"/>
      <c r="BD529" s="1"/>
      <c r="BE529" s="1"/>
      <c r="BI529" s="1"/>
      <c r="BJ529" s="1"/>
      <c r="BN529" s="1"/>
      <c r="BO529" s="1"/>
    </row>
    <row r="530" spans="1:70" x14ac:dyDescent="0.25">
      <c r="A530" s="1">
        <v>494</v>
      </c>
      <c r="B530" s="1" t="s">
        <v>137</v>
      </c>
      <c r="C530" t="s">
        <v>2</v>
      </c>
      <c r="D530" t="s">
        <v>430</v>
      </c>
      <c r="E530" t="s">
        <v>125</v>
      </c>
      <c r="F530" s="54" t="e">
        <f>VLOOKUP(A530,Costs!E:G,3,FALSE)</f>
        <v>#N/A</v>
      </c>
      <c r="G530" s="61">
        <f>Costs!G$24</f>
        <v>0</v>
      </c>
      <c r="K530" s="1"/>
      <c r="L530" s="1"/>
      <c r="P530" s="1"/>
      <c r="Q530" s="1"/>
      <c r="U530" s="1"/>
      <c r="V530" s="1"/>
      <c r="Z530" s="1"/>
      <c r="AA530" s="1"/>
      <c r="AE530" s="1"/>
      <c r="AF530" s="1"/>
      <c r="AJ530" s="1"/>
      <c r="AK530" s="1"/>
      <c r="AO530" s="1"/>
      <c r="AP530" s="1"/>
      <c r="AT530" s="1"/>
      <c r="AU530" s="1"/>
      <c r="AY530" s="1"/>
      <c r="AZ530" s="1"/>
      <c r="BD530" s="1"/>
      <c r="BE530" s="1"/>
      <c r="BI530" s="1"/>
      <c r="BJ530" s="1"/>
      <c r="BN530" s="1"/>
      <c r="BO530" s="1"/>
    </row>
    <row r="531" spans="1:70" x14ac:dyDescent="0.25">
      <c r="A531" s="69">
        <v>49408</v>
      </c>
      <c r="B531" s="69" t="s">
        <v>138</v>
      </c>
      <c r="C531" s="68" t="s">
        <v>6</v>
      </c>
      <c r="D531" s="68" t="s">
        <v>430</v>
      </c>
      <c r="E531" s="68" t="s">
        <v>125</v>
      </c>
      <c r="F531" s="54" t="e">
        <f>VLOOKUP(A531,Costs!E:G,3,FALSE)</f>
        <v>#N/A</v>
      </c>
      <c r="G531" s="61">
        <f>Costs!G$24</f>
        <v>0</v>
      </c>
      <c r="H531" s="71"/>
      <c r="K531" s="1"/>
      <c r="L531" s="1"/>
      <c r="P531" s="1"/>
      <c r="Q531" s="1"/>
      <c r="U531" s="1"/>
      <c r="V531" s="1"/>
      <c r="Z531" s="1"/>
      <c r="AA531" s="1"/>
      <c r="AE531" s="1"/>
      <c r="AF531" s="1"/>
      <c r="AJ531" s="1"/>
      <c r="AK531" s="1"/>
      <c r="AO531" s="1"/>
      <c r="AP531" s="1"/>
      <c r="AT531" s="1"/>
      <c r="AU531" s="1"/>
      <c r="AY531" s="1"/>
      <c r="AZ531" s="1"/>
      <c r="BD531" s="1"/>
      <c r="BE531" s="1"/>
      <c r="BI531" s="1"/>
      <c r="BJ531" s="1"/>
      <c r="BN531" s="1"/>
      <c r="BO531" s="1"/>
    </row>
    <row r="532" spans="1:70" x14ac:dyDescent="0.25">
      <c r="A532" s="1">
        <v>49418</v>
      </c>
      <c r="B532" s="1" t="s">
        <v>139</v>
      </c>
      <c r="C532" t="s">
        <v>6</v>
      </c>
      <c r="D532" t="s">
        <v>430</v>
      </c>
      <c r="E532" t="s">
        <v>125</v>
      </c>
      <c r="F532" s="72" t="e">
        <f>VLOOKUP(A532,Costs!E:G,3,FALSE)</f>
        <v>#N/A</v>
      </c>
      <c r="G532" s="73">
        <f>Costs!G$24</f>
        <v>0</v>
      </c>
      <c r="K532" s="1"/>
      <c r="L532" s="1"/>
      <c r="P532" s="1"/>
      <c r="Q532" s="1"/>
      <c r="U532" s="1"/>
      <c r="V532" s="1"/>
      <c r="Z532" s="1"/>
      <c r="AA532" s="1"/>
      <c r="AE532" s="1"/>
      <c r="AF532" s="1"/>
      <c r="AJ532" s="1"/>
      <c r="AK532" s="1"/>
      <c r="AO532" s="1"/>
      <c r="AP532" s="1"/>
      <c r="AT532" s="1"/>
      <c r="AU532" s="1"/>
      <c r="AY532" s="1"/>
      <c r="AZ532" s="1"/>
      <c r="BD532" s="1"/>
      <c r="BE532" s="1"/>
      <c r="BI532" s="1"/>
      <c r="BJ532" s="1"/>
      <c r="BN532" s="1"/>
      <c r="BO532" s="1"/>
    </row>
    <row r="533" spans="1:70" x14ac:dyDescent="0.25">
      <c r="A533" s="1">
        <v>49469</v>
      </c>
      <c r="B533" s="1" t="s">
        <v>140</v>
      </c>
      <c r="C533" t="s">
        <v>2</v>
      </c>
      <c r="D533" t="s">
        <v>430</v>
      </c>
      <c r="E533" t="s">
        <v>125</v>
      </c>
      <c r="F533" s="72" t="e">
        <f>VLOOKUP(A533,Costs!E:G,3,FALSE)</f>
        <v>#N/A</v>
      </c>
      <c r="G533" s="73">
        <f>Costs!G$24</f>
        <v>0</v>
      </c>
      <c r="K533" s="1"/>
      <c r="L533" s="1"/>
      <c r="P533" s="1"/>
      <c r="Q533" s="1"/>
      <c r="U533" s="1"/>
      <c r="V533" s="1"/>
      <c r="Z533" s="1"/>
      <c r="AA533" s="1"/>
      <c r="AE533" s="1"/>
      <c r="AF533" s="1"/>
      <c r="AJ533" s="1"/>
      <c r="AK533" s="1"/>
      <c r="AO533" s="1"/>
      <c r="AP533" s="1"/>
      <c r="AT533" s="1"/>
      <c r="AU533" s="1"/>
      <c r="AY533" s="1"/>
      <c r="AZ533" s="1"/>
      <c r="BD533" s="1"/>
      <c r="BE533" s="1"/>
      <c r="BI533" s="1"/>
      <c r="BJ533" s="1"/>
      <c r="BN533" s="1"/>
      <c r="BO533" s="1"/>
    </row>
    <row r="534" spans="1:70" x14ac:dyDescent="0.25">
      <c r="A534" s="1">
        <v>49479</v>
      </c>
      <c r="B534" s="1" t="s">
        <v>141</v>
      </c>
      <c r="C534" t="s">
        <v>2</v>
      </c>
      <c r="D534" t="s">
        <v>430</v>
      </c>
      <c r="E534" t="s">
        <v>125</v>
      </c>
      <c r="F534" s="72" t="e">
        <f>VLOOKUP(A534,Costs!E:G,3,FALSE)</f>
        <v>#N/A</v>
      </c>
      <c r="G534" s="73">
        <f>Costs!G$24</f>
        <v>0</v>
      </c>
      <c r="K534" s="1"/>
      <c r="L534" s="1"/>
      <c r="P534" s="1"/>
      <c r="Q534" s="1"/>
      <c r="U534" s="1"/>
      <c r="V534" s="1"/>
      <c r="Z534" s="1"/>
      <c r="AA534" s="1"/>
      <c r="AE534" s="1"/>
      <c r="AF534" s="1"/>
      <c r="AJ534" s="1"/>
      <c r="AK534" s="1"/>
      <c r="AO534" s="1"/>
      <c r="AP534" s="1"/>
      <c r="AT534" s="1"/>
      <c r="AU534" s="1"/>
      <c r="AY534" s="1"/>
      <c r="AZ534" s="1"/>
      <c r="BD534" s="1"/>
      <c r="BE534" s="1"/>
      <c r="BI534" s="1"/>
      <c r="BJ534" s="1"/>
      <c r="BN534" s="1"/>
      <c r="BO534" s="1"/>
    </row>
    <row r="535" spans="1:70" x14ac:dyDescent="0.25">
      <c r="A535" s="1">
        <v>49489</v>
      </c>
      <c r="B535" s="1" t="s">
        <v>142</v>
      </c>
      <c r="C535" t="s">
        <v>2</v>
      </c>
      <c r="D535" t="s">
        <v>430</v>
      </c>
      <c r="E535" t="s">
        <v>125</v>
      </c>
      <c r="F535" s="72" t="e">
        <f>VLOOKUP(A535,Costs!E:G,3,FALSE)</f>
        <v>#N/A</v>
      </c>
      <c r="G535" s="73">
        <f>Costs!G$24</f>
        <v>0</v>
      </c>
      <c r="K535" s="1"/>
      <c r="L535" s="1"/>
      <c r="P535" s="1"/>
      <c r="Q535" s="1"/>
      <c r="U535" s="1"/>
      <c r="V535" s="1"/>
      <c r="Z535" s="1"/>
      <c r="AA535" s="1"/>
      <c r="AE535" s="1"/>
      <c r="AF535" s="1"/>
      <c r="AJ535" s="1"/>
      <c r="AK535" s="1"/>
      <c r="AO535" s="1"/>
      <c r="AP535" s="1"/>
      <c r="AT535" s="1"/>
      <c r="AU535" s="1"/>
      <c r="AY535" s="1"/>
      <c r="AZ535" s="1"/>
      <c r="BD535" s="1"/>
      <c r="BE535" s="1"/>
      <c r="BI535" s="1"/>
      <c r="BJ535" s="1"/>
      <c r="BN535" s="1"/>
      <c r="BO535" s="1"/>
    </row>
    <row r="536" spans="1:70" x14ac:dyDescent="0.25">
      <c r="A536" s="1">
        <v>49498</v>
      </c>
      <c r="B536" s="1" t="s">
        <v>143</v>
      </c>
      <c r="C536" t="s">
        <v>6</v>
      </c>
      <c r="D536" t="s">
        <v>430</v>
      </c>
      <c r="E536" t="s">
        <v>125</v>
      </c>
      <c r="F536" s="72" t="e">
        <f>VLOOKUP(A536,Costs!E:G,3,FALSE)</f>
        <v>#N/A</v>
      </c>
      <c r="G536" s="73">
        <f>Costs!G$24</f>
        <v>0</v>
      </c>
      <c r="K536" s="1"/>
      <c r="L536" s="1"/>
      <c r="P536" s="1"/>
      <c r="Q536" s="1"/>
      <c r="U536" s="1"/>
      <c r="V536" s="1"/>
      <c r="Z536" s="1"/>
      <c r="AA536" s="1"/>
      <c r="AE536" s="1"/>
      <c r="AF536" s="1"/>
      <c r="AJ536" s="1"/>
      <c r="AK536" s="1"/>
      <c r="AO536" s="1"/>
      <c r="AP536" s="1"/>
      <c r="AT536" s="1"/>
      <c r="AU536" s="1"/>
      <c r="AY536" s="1"/>
      <c r="AZ536" s="1"/>
      <c r="BD536" s="1"/>
      <c r="BE536" s="1"/>
      <c r="BI536" s="1"/>
      <c r="BJ536" s="1"/>
      <c r="BN536" s="1"/>
      <c r="BO536" s="1"/>
    </row>
    <row r="537" spans="1:70" x14ac:dyDescent="0.25">
      <c r="A537" s="1">
        <v>496</v>
      </c>
      <c r="B537" s="1" t="s">
        <v>144</v>
      </c>
      <c r="C537" t="s">
        <v>2</v>
      </c>
      <c r="D537" t="s">
        <v>430</v>
      </c>
      <c r="E537" t="s">
        <v>125</v>
      </c>
      <c r="F537" s="54" t="e">
        <f>VLOOKUP(A537,Costs!E:G,3,FALSE)</f>
        <v>#N/A</v>
      </c>
      <c r="G537" s="61">
        <f>Costs!G$24</f>
        <v>0</v>
      </c>
      <c r="K537" s="1"/>
      <c r="L537" s="1"/>
      <c r="P537" s="1"/>
      <c r="Q537" s="1"/>
      <c r="U537" s="1"/>
      <c r="V537" s="1"/>
      <c r="Z537" s="1"/>
      <c r="AA537" s="1"/>
      <c r="AE537" s="1"/>
      <c r="AF537" s="1"/>
      <c r="AJ537" s="1"/>
      <c r="AK537" s="1"/>
      <c r="AO537" s="1"/>
      <c r="AP537" s="1"/>
      <c r="AT537" s="1"/>
      <c r="AU537" s="1"/>
      <c r="AY537" s="1"/>
      <c r="AZ537" s="1"/>
      <c r="BD537" s="1"/>
      <c r="BE537" s="1"/>
      <c r="BI537" s="1"/>
      <c r="BJ537" s="1"/>
      <c r="BN537" s="1"/>
      <c r="BO537" s="1"/>
    </row>
    <row r="538" spans="1:70" x14ac:dyDescent="0.25">
      <c r="A538" s="1">
        <v>4961</v>
      </c>
      <c r="B538" s="1" t="s">
        <v>145</v>
      </c>
      <c r="C538" t="s">
        <v>2</v>
      </c>
      <c r="D538" t="s">
        <v>430</v>
      </c>
      <c r="E538" t="s">
        <v>125</v>
      </c>
      <c r="F538" s="54" t="e">
        <f>VLOOKUP(A538,Costs!E:G,3,FALSE)</f>
        <v>#N/A</v>
      </c>
      <c r="G538" s="61">
        <f>Costs!G$24</f>
        <v>0</v>
      </c>
      <c r="K538" s="1"/>
      <c r="L538" s="1"/>
      <c r="P538" s="1"/>
      <c r="Q538" s="1"/>
      <c r="U538" s="1"/>
      <c r="V538" s="1"/>
      <c r="Z538" s="1"/>
      <c r="AA538" s="1"/>
      <c r="AE538" s="1"/>
      <c r="AF538" s="1"/>
      <c r="AJ538" s="1"/>
      <c r="AK538" s="1"/>
      <c r="AO538" s="1"/>
      <c r="AP538" s="1"/>
      <c r="AT538" s="1"/>
      <c r="AU538" s="1"/>
      <c r="AY538" s="1"/>
      <c r="AZ538" s="1"/>
      <c r="BD538" s="1"/>
      <c r="BE538" s="1"/>
      <c r="BI538" s="1"/>
      <c r="BJ538" s="1"/>
      <c r="BN538" s="1"/>
      <c r="BO538" s="1"/>
    </row>
    <row r="539" spans="1:70" x14ac:dyDescent="0.25">
      <c r="A539" s="1">
        <v>4962</v>
      </c>
      <c r="B539" s="1" t="s">
        <v>146</v>
      </c>
      <c r="C539" t="s">
        <v>2</v>
      </c>
      <c r="D539" t="s">
        <v>430</v>
      </c>
      <c r="E539" t="s">
        <v>125</v>
      </c>
      <c r="F539" s="54" t="e">
        <f>VLOOKUP(A539,Costs!E:G,3,FALSE)</f>
        <v>#N/A</v>
      </c>
      <c r="G539" s="61">
        <f>Costs!G$24</f>
        <v>0</v>
      </c>
      <c r="K539" s="1"/>
      <c r="L539" s="1"/>
      <c r="P539" s="1"/>
      <c r="Q539" s="1"/>
      <c r="U539" s="1"/>
      <c r="V539" s="1"/>
      <c r="Z539" s="1"/>
      <c r="AA539" s="1"/>
      <c r="AE539" s="1"/>
      <c r="AF539" s="1"/>
      <c r="AJ539" s="1"/>
      <c r="AK539" s="1"/>
      <c r="AO539" s="1"/>
      <c r="AP539" s="1"/>
      <c r="AT539" s="1"/>
      <c r="AU539" s="1"/>
      <c r="AY539" s="1"/>
      <c r="AZ539" s="1"/>
      <c r="BD539" s="1"/>
      <c r="BE539" s="1"/>
      <c r="BI539" s="1"/>
      <c r="BJ539" s="1"/>
      <c r="BN539" s="1"/>
      <c r="BO539" s="1"/>
    </row>
    <row r="540" spans="1:70" x14ac:dyDescent="0.25">
      <c r="A540" s="1">
        <v>4963</v>
      </c>
      <c r="B540" s="1" t="s">
        <v>147</v>
      </c>
      <c r="C540" t="s">
        <v>2</v>
      </c>
      <c r="D540" t="s">
        <v>430</v>
      </c>
      <c r="E540" t="s">
        <v>125</v>
      </c>
      <c r="F540" s="54" t="e">
        <f>VLOOKUP(A540,Costs!E:G,3,FALSE)</f>
        <v>#N/A</v>
      </c>
      <c r="G540" s="61">
        <f>Costs!G$24</f>
        <v>0</v>
      </c>
      <c r="K540" s="1"/>
      <c r="L540" s="1"/>
      <c r="P540" s="1"/>
      <c r="Q540" s="1"/>
      <c r="U540" s="1"/>
      <c r="V540" s="1"/>
      <c r="Z540" s="1"/>
      <c r="AA540" s="1"/>
      <c r="AE540" s="1"/>
      <c r="AF540" s="1"/>
      <c r="AJ540" s="1"/>
      <c r="AK540" s="1"/>
      <c r="AO540" s="1"/>
      <c r="AP540" s="1"/>
      <c r="AT540" s="1"/>
      <c r="AU540" s="1"/>
      <c r="AY540" s="1"/>
      <c r="AZ540" s="1"/>
      <c r="BD540" s="1"/>
      <c r="BE540" s="1"/>
      <c r="BI540" s="1"/>
      <c r="BJ540" s="1"/>
      <c r="BN540" s="1"/>
      <c r="BO540" s="1"/>
    </row>
    <row r="541" spans="1:70" x14ac:dyDescent="0.25">
      <c r="A541" s="1">
        <v>49649</v>
      </c>
      <c r="B541" s="1" t="s">
        <v>148</v>
      </c>
      <c r="C541" t="s">
        <v>2</v>
      </c>
      <c r="D541" t="s">
        <v>430</v>
      </c>
      <c r="E541" t="s">
        <v>125</v>
      </c>
      <c r="F541" s="72" t="e">
        <f>VLOOKUP(A541,Costs!E:G,3,FALSE)</f>
        <v>#N/A</v>
      </c>
      <c r="G541" s="73">
        <f>Costs!G$24</f>
        <v>0</v>
      </c>
      <c r="K541" s="1"/>
      <c r="L541" s="1"/>
      <c r="P541" s="1"/>
      <c r="Q541" s="1"/>
      <c r="U541" s="1"/>
      <c r="V541" s="1"/>
      <c r="Z541" s="1"/>
      <c r="AA541" s="1"/>
      <c r="AE541" s="1"/>
      <c r="AF541" s="1"/>
      <c r="AJ541" s="1"/>
      <c r="AK541" s="1"/>
      <c r="AO541" s="1"/>
      <c r="AP541" s="1"/>
      <c r="AT541" s="1"/>
      <c r="AU541" s="1"/>
      <c r="AY541" s="1"/>
      <c r="AZ541" s="1"/>
      <c r="BD541" s="1"/>
      <c r="BE541" s="1"/>
      <c r="BI541" s="1"/>
      <c r="BJ541" s="1"/>
      <c r="BN541" s="1"/>
      <c r="BO541" s="1"/>
    </row>
    <row r="542" spans="1:70" x14ac:dyDescent="0.25">
      <c r="A542" s="1">
        <v>4969</v>
      </c>
      <c r="B542" s="1" t="s">
        <v>125</v>
      </c>
      <c r="C542" t="s">
        <v>2</v>
      </c>
      <c r="D542" t="s">
        <v>430</v>
      </c>
      <c r="E542" t="s">
        <v>125</v>
      </c>
      <c r="F542" s="54" t="e">
        <f>VLOOKUP(A542,Costs!E:G,3,FALSE)</f>
        <v>#N/A</v>
      </c>
      <c r="G542" s="61">
        <f>Costs!G$24</f>
        <v>0</v>
      </c>
      <c r="K542" s="1"/>
      <c r="L542" s="1"/>
      <c r="P542" s="1"/>
      <c r="Q542" s="1"/>
      <c r="U542" s="1"/>
      <c r="V542" s="1"/>
      <c r="Z542" s="1"/>
      <c r="AA542" s="1"/>
      <c r="AE542" s="1"/>
      <c r="AF542" s="1"/>
      <c r="AJ542" s="1"/>
      <c r="AK542" s="1"/>
      <c r="AO542" s="1"/>
      <c r="AP542" s="1"/>
      <c r="AT542" s="1"/>
      <c r="AU542" s="1"/>
      <c r="AY542" s="1"/>
      <c r="AZ542" s="1"/>
      <c r="BD542" s="1"/>
      <c r="BE542" s="1"/>
      <c r="BI542" s="1"/>
      <c r="BJ542" s="1"/>
      <c r="BN542" s="1"/>
      <c r="BO542" s="1"/>
    </row>
    <row r="543" spans="1:70" x14ac:dyDescent="0.25">
      <c r="A543" s="1">
        <v>49699</v>
      </c>
      <c r="B543" s="1" t="s">
        <v>132</v>
      </c>
      <c r="C543" t="s">
        <v>2</v>
      </c>
      <c r="D543" t="s">
        <v>430</v>
      </c>
      <c r="E543" t="s">
        <v>125</v>
      </c>
      <c r="F543" s="72" t="e">
        <f>VLOOKUP(A543,Costs!E:G,3,FALSE)</f>
        <v>#N/A</v>
      </c>
      <c r="G543" s="73">
        <f>Costs!G$24</f>
        <v>0</v>
      </c>
      <c r="K543" s="1"/>
      <c r="L543" s="1"/>
      <c r="P543" s="1"/>
      <c r="Q543" s="1"/>
      <c r="U543" s="1"/>
      <c r="V543" s="1"/>
      <c r="Z543" s="1"/>
      <c r="AA543" s="1"/>
      <c r="AE543" s="1"/>
      <c r="AF543" s="1"/>
      <c r="AJ543" s="1"/>
      <c r="AK543" s="1"/>
      <c r="AO543" s="1"/>
      <c r="AP543" s="1"/>
      <c r="AT543" s="1"/>
      <c r="AU543" s="1"/>
      <c r="AY543" s="1"/>
      <c r="AZ543" s="1"/>
      <c r="BD543" s="1"/>
      <c r="BE543" s="1"/>
      <c r="BI543" s="1"/>
      <c r="BJ543" s="1"/>
      <c r="BN543" s="1"/>
      <c r="BO543" s="1"/>
    </row>
    <row r="544" spans="1:70" x14ac:dyDescent="0.25">
      <c r="A544" s="1">
        <v>499</v>
      </c>
      <c r="B544" s="1" t="s">
        <v>149</v>
      </c>
      <c r="C544" t="s">
        <v>2</v>
      </c>
      <c r="D544" t="s">
        <v>430</v>
      </c>
      <c r="E544" s="1" t="s">
        <v>149</v>
      </c>
      <c r="F544" s="54" t="e">
        <f>VLOOKUP(A544,Costs!E:G,3,FALSE)</f>
        <v>#N/A</v>
      </c>
      <c r="G544" s="61">
        <f>Costs!G$24</f>
        <v>0</v>
      </c>
      <c r="J544" s="1"/>
      <c r="K544" s="1"/>
      <c r="L544" s="1"/>
      <c r="O544" s="1"/>
      <c r="P544" s="1"/>
      <c r="Q544" s="1"/>
      <c r="T544" s="1"/>
      <c r="U544" s="1"/>
      <c r="V544" s="1"/>
      <c r="Y544" s="1"/>
      <c r="Z544" s="1"/>
      <c r="AA544" s="1"/>
      <c r="AD544" s="1"/>
      <c r="AE544" s="1"/>
      <c r="AF544" s="1"/>
      <c r="AI544" s="1"/>
      <c r="AJ544" s="1"/>
      <c r="AK544" s="1"/>
      <c r="AN544" s="1"/>
      <c r="AO544" s="1"/>
      <c r="AP544" s="1"/>
      <c r="AS544" s="1"/>
      <c r="AT544" s="1"/>
      <c r="AU544" s="1"/>
      <c r="AX544" s="1"/>
      <c r="AY544" s="1"/>
      <c r="AZ544" s="1"/>
      <c r="BC544" s="1"/>
      <c r="BD544" s="1"/>
      <c r="BE544" s="1"/>
      <c r="BH544" s="1"/>
      <c r="BI544" s="1"/>
      <c r="BJ544" s="1"/>
      <c r="BM544" s="1"/>
      <c r="BN544" s="1"/>
      <c r="BO544" s="1"/>
      <c r="BR544" s="1"/>
    </row>
    <row r="545" spans="1:70" x14ac:dyDescent="0.25">
      <c r="A545" s="1">
        <v>49928</v>
      </c>
      <c r="B545" s="1" t="s">
        <v>150</v>
      </c>
      <c r="C545" t="s">
        <v>6</v>
      </c>
      <c r="D545" t="s">
        <v>430</v>
      </c>
      <c r="E545" s="1" t="s">
        <v>149</v>
      </c>
      <c r="F545" s="72" t="e">
        <f>VLOOKUP(A545,Costs!E:G,3,FALSE)</f>
        <v>#N/A</v>
      </c>
      <c r="G545" s="73">
        <f>Costs!G$24</f>
        <v>0</v>
      </c>
      <c r="J545" s="1"/>
      <c r="K545" s="1"/>
      <c r="L545" s="1"/>
      <c r="O545" s="1"/>
      <c r="P545" s="1"/>
      <c r="Q545" s="1"/>
      <c r="T545" s="1"/>
      <c r="U545" s="1"/>
      <c r="V545" s="1"/>
      <c r="Y545" s="1"/>
      <c r="Z545" s="1"/>
      <c r="AA545" s="1"/>
      <c r="AD545" s="1"/>
      <c r="AE545" s="1"/>
      <c r="AF545" s="1"/>
      <c r="AI545" s="1"/>
      <c r="AJ545" s="1"/>
      <c r="AK545" s="1"/>
      <c r="AN545" s="1"/>
      <c r="AO545" s="1"/>
      <c r="AP545" s="1"/>
      <c r="AS545" s="1"/>
      <c r="AT545" s="1"/>
      <c r="AU545" s="1"/>
      <c r="AX545" s="1"/>
      <c r="AY545" s="1"/>
      <c r="AZ545" s="1"/>
      <c r="BC545" s="1"/>
      <c r="BD545" s="1"/>
      <c r="BE545" s="1"/>
      <c r="BH545" s="1"/>
      <c r="BI545" s="1"/>
      <c r="BJ545" s="1"/>
      <c r="BM545" s="1"/>
      <c r="BN545" s="1"/>
      <c r="BO545" s="1"/>
      <c r="BR545" s="1"/>
    </row>
    <row r="546" spans="1:70" x14ac:dyDescent="0.25">
      <c r="A546" s="1">
        <v>49958</v>
      </c>
      <c r="B546" s="1" t="s">
        <v>151</v>
      </c>
      <c r="C546" t="s">
        <v>6</v>
      </c>
      <c r="D546" t="s">
        <v>430</v>
      </c>
      <c r="E546" s="1" t="s">
        <v>149</v>
      </c>
      <c r="F546" s="72" t="e">
        <f>VLOOKUP(A546,Costs!E:G,3,FALSE)</f>
        <v>#N/A</v>
      </c>
      <c r="G546" s="73">
        <f>Costs!G$24</f>
        <v>0</v>
      </c>
      <c r="J546" s="1"/>
      <c r="K546" s="1"/>
      <c r="L546" s="1"/>
      <c r="O546" s="1"/>
      <c r="P546" s="1"/>
      <c r="Q546" s="1"/>
      <c r="T546" s="1"/>
      <c r="U546" s="1"/>
      <c r="V546" s="1"/>
      <c r="Y546" s="1"/>
      <c r="Z546" s="1"/>
      <c r="AA546" s="1"/>
      <c r="AD546" s="1"/>
      <c r="AE546" s="1"/>
      <c r="AF546" s="1"/>
      <c r="AI546" s="1"/>
      <c r="AJ546" s="1"/>
      <c r="AK546" s="1"/>
      <c r="AN546" s="1"/>
      <c r="AO546" s="1"/>
      <c r="AP546" s="1"/>
      <c r="AS546" s="1"/>
      <c r="AT546" s="1"/>
      <c r="AU546" s="1"/>
      <c r="AX546" s="1"/>
      <c r="AY546" s="1"/>
      <c r="AZ546" s="1"/>
      <c r="BC546" s="1"/>
      <c r="BD546" s="1"/>
      <c r="BE546" s="1"/>
      <c r="BH546" s="1"/>
      <c r="BI546" s="1"/>
      <c r="BJ546" s="1"/>
      <c r="BM546" s="1"/>
      <c r="BN546" s="1"/>
      <c r="BO546" s="1"/>
      <c r="BR546" s="1"/>
    </row>
    <row r="547" spans="1:70" x14ac:dyDescent="0.25">
      <c r="A547" s="1">
        <v>49959</v>
      </c>
      <c r="B547" s="1" t="s">
        <v>152</v>
      </c>
      <c r="C547" t="s">
        <v>2</v>
      </c>
      <c r="D547" t="s">
        <v>430</v>
      </c>
      <c r="E547" t="s">
        <v>152</v>
      </c>
      <c r="F547" s="72" t="e">
        <f>VLOOKUP(A547,Costs!E:G,3,FALSE)</f>
        <v>#N/A</v>
      </c>
      <c r="G547" s="73">
        <f>Costs!G$24</f>
        <v>0</v>
      </c>
      <c r="K547" s="1"/>
      <c r="L547" s="1"/>
      <c r="P547" s="1"/>
      <c r="Q547" s="1"/>
      <c r="U547" s="1"/>
      <c r="V547" s="1"/>
      <c r="Z547" s="1"/>
      <c r="AA547" s="1"/>
      <c r="AE547" s="1"/>
      <c r="AF547" s="1"/>
      <c r="AJ547" s="1"/>
      <c r="AK547" s="1"/>
      <c r="AO547" s="1"/>
      <c r="AP547" s="1"/>
      <c r="AT547" s="1"/>
      <c r="AU547" s="1"/>
      <c r="AY547" s="1"/>
      <c r="AZ547" s="1"/>
      <c r="BD547" s="1"/>
      <c r="BE547" s="1"/>
      <c r="BI547" s="1"/>
      <c r="BJ547" s="1"/>
      <c r="BN547" s="1"/>
      <c r="BO547" s="1"/>
    </row>
    <row r="548" spans="1:70" x14ac:dyDescent="0.25">
      <c r="A548" s="1">
        <v>49968</v>
      </c>
      <c r="B548" s="1" t="s">
        <v>153</v>
      </c>
      <c r="C548" t="s">
        <v>6</v>
      </c>
      <c r="D548" t="s">
        <v>430</v>
      </c>
      <c r="E548" t="s">
        <v>153</v>
      </c>
      <c r="F548" s="72" t="e">
        <f>VLOOKUP(A548,Costs!E:G,3,FALSE)</f>
        <v>#N/A</v>
      </c>
      <c r="G548" s="73">
        <f>Costs!G$24</f>
        <v>0</v>
      </c>
      <c r="K548" s="1"/>
      <c r="L548" s="1"/>
      <c r="P548" s="1"/>
      <c r="Q548" s="1"/>
      <c r="U548" s="1"/>
      <c r="V548" s="1"/>
      <c r="Z548" s="1"/>
      <c r="AA548" s="1"/>
      <c r="AE548" s="1"/>
      <c r="AF548" s="1"/>
      <c r="AJ548" s="1"/>
      <c r="AK548" s="1"/>
      <c r="AO548" s="1"/>
      <c r="AP548" s="1"/>
      <c r="AT548" s="1"/>
      <c r="AU548" s="1"/>
      <c r="AY548" s="1"/>
      <c r="AZ548" s="1"/>
      <c r="BD548" s="1"/>
      <c r="BE548" s="1"/>
      <c r="BI548" s="1"/>
      <c r="BJ548" s="1"/>
      <c r="BN548" s="1"/>
      <c r="BO548" s="1"/>
    </row>
    <row r="549" spans="1:70" x14ac:dyDescent="0.25">
      <c r="A549" s="1">
        <v>49978</v>
      </c>
      <c r="B549" s="1" t="s">
        <v>154</v>
      </c>
      <c r="C549" t="s">
        <v>6</v>
      </c>
      <c r="D549" t="s">
        <v>430</v>
      </c>
      <c r="E549" t="s">
        <v>154</v>
      </c>
      <c r="F549" s="72" t="e">
        <f>VLOOKUP(A549,Costs!E:G,3,FALSE)</f>
        <v>#N/A</v>
      </c>
      <c r="G549" s="73">
        <f>Costs!G$24</f>
        <v>0</v>
      </c>
      <c r="K549" s="1"/>
      <c r="L549" s="1"/>
      <c r="P549" s="1"/>
      <c r="Q549" s="1"/>
      <c r="U549" s="1"/>
      <c r="V549" s="1"/>
      <c r="Z549" s="1"/>
      <c r="AA549" s="1"/>
      <c r="AE549" s="1"/>
      <c r="AF549" s="1"/>
      <c r="AJ549" s="1"/>
      <c r="AK549" s="1"/>
      <c r="AO549" s="1"/>
      <c r="AP549" s="1"/>
      <c r="AT549" s="1"/>
      <c r="AU549" s="1"/>
      <c r="AY549" s="1"/>
      <c r="AZ549" s="1"/>
      <c r="BD549" s="1"/>
      <c r="BE549" s="1"/>
      <c r="BI549" s="1"/>
      <c r="BJ549" s="1"/>
      <c r="BN549" s="1"/>
      <c r="BO549" s="1"/>
    </row>
    <row r="550" spans="1:70" x14ac:dyDescent="0.25">
      <c r="A550" s="1">
        <v>49979</v>
      </c>
      <c r="B550" s="1" t="s">
        <v>155</v>
      </c>
      <c r="C550" t="s">
        <v>2</v>
      </c>
      <c r="D550" t="s">
        <v>430</v>
      </c>
      <c r="E550" t="s">
        <v>155</v>
      </c>
      <c r="F550" s="72" t="e">
        <f>VLOOKUP(A550,Costs!E:G,3,FALSE)</f>
        <v>#N/A</v>
      </c>
      <c r="G550" s="73">
        <f>Costs!G$24</f>
        <v>0</v>
      </c>
      <c r="K550" s="1"/>
      <c r="L550" s="1"/>
      <c r="P550" s="1"/>
      <c r="Q550" s="1"/>
      <c r="U550" s="1"/>
      <c r="V550" s="1"/>
      <c r="Z550" s="1"/>
      <c r="AA550" s="1"/>
      <c r="AE550" s="1"/>
      <c r="AF550" s="1"/>
      <c r="AJ550" s="1"/>
      <c r="AK550" s="1"/>
      <c r="AO550" s="1"/>
      <c r="AP550" s="1"/>
      <c r="AT550" s="1"/>
      <c r="AU550" s="1"/>
      <c r="AY550" s="1"/>
      <c r="AZ550" s="1"/>
      <c r="BD550" s="1"/>
      <c r="BE550" s="1"/>
      <c r="BI550" s="1"/>
      <c r="BJ550" s="1"/>
      <c r="BN550" s="1"/>
      <c r="BO550" s="1"/>
    </row>
    <row r="551" spans="1:70" x14ac:dyDescent="0.25">
      <c r="A551" s="1">
        <v>49988</v>
      </c>
      <c r="B551" s="1" t="s">
        <v>156</v>
      </c>
      <c r="C551" t="s">
        <v>6</v>
      </c>
      <c r="D551" t="s">
        <v>430</v>
      </c>
      <c r="E551" t="s">
        <v>156</v>
      </c>
      <c r="F551" s="72" t="e">
        <f>VLOOKUP(A551,Costs!E:G,3,FALSE)</f>
        <v>#N/A</v>
      </c>
      <c r="G551" s="73">
        <f>Costs!G$24</f>
        <v>0</v>
      </c>
      <c r="K551" s="1"/>
      <c r="L551" s="1"/>
      <c r="P551" s="1"/>
      <c r="Q551" s="1"/>
      <c r="U551" s="1"/>
      <c r="V551" s="1"/>
      <c r="Z551" s="1"/>
      <c r="AA551" s="1"/>
      <c r="AE551" s="1"/>
      <c r="AF551" s="1"/>
      <c r="AJ551" s="1"/>
      <c r="AK551" s="1"/>
      <c r="AO551" s="1"/>
      <c r="AP551" s="1"/>
      <c r="AT551" s="1"/>
      <c r="AU551" s="1"/>
      <c r="AY551" s="1"/>
      <c r="AZ551" s="1"/>
      <c r="BD551" s="1"/>
      <c r="BE551" s="1"/>
      <c r="BI551" s="1"/>
      <c r="BJ551" s="1"/>
      <c r="BN551" s="1"/>
      <c r="BO551" s="1"/>
    </row>
    <row r="552" spans="1:70" x14ac:dyDescent="0.25">
      <c r="A552" s="1">
        <v>49989</v>
      </c>
      <c r="B552" s="1" t="s">
        <v>157</v>
      </c>
      <c r="C552" t="s">
        <v>2</v>
      </c>
      <c r="D552" t="s">
        <v>430</v>
      </c>
      <c r="E552" t="s">
        <v>157</v>
      </c>
      <c r="F552" s="72" t="e">
        <f>VLOOKUP(A552,Costs!E:G,3,FALSE)</f>
        <v>#N/A</v>
      </c>
      <c r="G552" s="73">
        <f>Costs!G$24</f>
        <v>0</v>
      </c>
      <c r="K552" s="1"/>
      <c r="L552" s="1"/>
      <c r="P552" s="1"/>
      <c r="Q552" s="1"/>
      <c r="U552" s="1"/>
      <c r="V552" s="1"/>
      <c r="Z552" s="1"/>
      <c r="AA552" s="1"/>
      <c r="AE552" s="1"/>
      <c r="AF552" s="1"/>
      <c r="AJ552" s="1"/>
      <c r="AK552" s="1"/>
      <c r="AO552" s="1"/>
      <c r="AP552" s="1"/>
      <c r="AT552" s="1"/>
      <c r="AU552" s="1"/>
      <c r="AY552" s="1"/>
      <c r="AZ552" s="1"/>
      <c r="BD552" s="1"/>
      <c r="BE552" s="1"/>
      <c r="BI552" s="1"/>
      <c r="BJ552" s="1"/>
      <c r="BN552" s="1"/>
      <c r="BO552" s="1"/>
    </row>
    <row r="553" spans="1:70" x14ac:dyDescent="0.25">
      <c r="A553" s="1">
        <v>49998</v>
      </c>
      <c r="B553" s="1" t="s">
        <v>158</v>
      </c>
      <c r="C553" t="s">
        <v>6</v>
      </c>
      <c r="D553" t="s">
        <v>430</v>
      </c>
      <c r="E553" t="s">
        <v>158</v>
      </c>
      <c r="F553" s="72" t="e">
        <f>VLOOKUP(A553,Costs!E:G,3,FALSE)</f>
        <v>#N/A</v>
      </c>
      <c r="G553" s="73">
        <f>Costs!G$24</f>
        <v>0</v>
      </c>
      <c r="K553" s="1"/>
      <c r="L553" s="1"/>
      <c r="P553" s="1"/>
      <c r="Q553" s="1"/>
      <c r="U553" s="1"/>
      <c r="V553" s="1"/>
      <c r="Z553" s="1"/>
      <c r="AA553" s="1"/>
      <c r="AE553" s="1"/>
      <c r="AF553" s="1"/>
      <c r="AJ553" s="1"/>
      <c r="AK553" s="1"/>
      <c r="AO553" s="1"/>
      <c r="AP553" s="1"/>
      <c r="AT553" s="1"/>
      <c r="AU553" s="1"/>
      <c r="AY553" s="1"/>
      <c r="AZ553" s="1"/>
      <c r="BD553" s="1"/>
      <c r="BE553" s="1"/>
      <c r="BI553" s="1"/>
      <c r="BJ553" s="1"/>
      <c r="BN553" s="1"/>
      <c r="BO553" s="1"/>
    </row>
    <row r="554" spans="1:70" x14ac:dyDescent="0.25">
      <c r="A554" s="1">
        <v>5</v>
      </c>
      <c r="B554" s="1" t="s">
        <v>159</v>
      </c>
      <c r="C554" t="s">
        <v>2</v>
      </c>
      <c r="D554" t="s">
        <v>430</v>
      </c>
      <c r="E554" t="s">
        <v>159</v>
      </c>
      <c r="F554" s="54" t="e">
        <f>VLOOKUP(A554,Costs!E:G,3,FALSE)</f>
        <v>#N/A</v>
      </c>
      <c r="G554" s="61">
        <f>Costs!G$24</f>
        <v>0</v>
      </c>
      <c r="K554" s="1"/>
      <c r="L554" s="1"/>
      <c r="P554" s="1"/>
      <c r="Q554" s="1"/>
      <c r="U554" s="1"/>
      <c r="V554" s="1"/>
      <c r="Z554" s="1"/>
      <c r="AA554" s="1"/>
      <c r="AE554" s="1"/>
      <c r="AF554" s="1"/>
      <c r="AJ554" s="1"/>
      <c r="AK554" s="1"/>
      <c r="AO554" s="1"/>
      <c r="AP554" s="1"/>
      <c r="AT554" s="1"/>
      <c r="AU554" s="1"/>
      <c r="AY554" s="1"/>
      <c r="AZ554" s="1"/>
      <c r="BD554" s="1"/>
      <c r="BE554" s="1"/>
      <c r="BI554" s="1"/>
      <c r="BJ554" s="1"/>
      <c r="BN554" s="1"/>
      <c r="BO554" s="1"/>
    </row>
    <row r="555" spans="1:70" x14ac:dyDescent="0.25">
      <c r="A555" s="1">
        <v>50</v>
      </c>
      <c r="B555" s="1" t="s">
        <v>160</v>
      </c>
      <c r="C555" t="s">
        <v>2</v>
      </c>
      <c r="D555" t="s">
        <v>430</v>
      </c>
      <c r="E555" t="s">
        <v>159</v>
      </c>
      <c r="F555" s="54" t="e">
        <f>VLOOKUP(A555,Costs!E:G,3,FALSE)</f>
        <v>#N/A</v>
      </c>
      <c r="G555" s="61">
        <f>Costs!G$24</f>
        <v>0</v>
      </c>
      <c r="K555" s="1"/>
      <c r="L555" s="1"/>
      <c r="P555" s="1"/>
      <c r="Q555" s="1"/>
      <c r="U555" s="1"/>
      <c r="V555" s="1"/>
      <c r="Z555" s="1"/>
      <c r="AA555" s="1"/>
      <c r="AE555" s="1"/>
      <c r="AF555" s="1"/>
      <c r="AJ555" s="1"/>
      <c r="AK555" s="1"/>
      <c r="AO555" s="1"/>
      <c r="AP555" s="1"/>
      <c r="AT555" s="1"/>
      <c r="AU555" s="1"/>
      <c r="AY555" s="1"/>
      <c r="AZ555" s="1"/>
      <c r="BD555" s="1"/>
      <c r="BE555" s="1"/>
      <c r="BI555" s="1"/>
      <c r="BJ555" s="1"/>
      <c r="BN555" s="1"/>
      <c r="BO555" s="1"/>
    </row>
    <row r="556" spans="1:70" x14ac:dyDescent="0.25">
      <c r="A556" s="1">
        <v>501</v>
      </c>
      <c r="B556" s="1" t="s">
        <v>161</v>
      </c>
      <c r="C556" t="s">
        <v>2</v>
      </c>
      <c r="D556" t="s">
        <v>430</v>
      </c>
      <c r="E556" t="s">
        <v>159</v>
      </c>
      <c r="F556" s="54" t="e">
        <f>VLOOKUP(A556,Costs!E:G,3,FALSE)</f>
        <v>#N/A</v>
      </c>
      <c r="G556" s="61">
        <f>Costs!G$24</f>
        <v>0</v>
      </c>
      <c r="K556" s="1"/>
      <c r="L556" s="1"/>
      <c r="P556" s="1"/>
      <c r="Q556" s="1"/>
      <c r="U556" s="1"/>
      <c r="V556" s="1"/>
      <c r="Z556" s="1"/>
      <c r="AA556" s="1"/>
      <c r="AE556" s="1"/>
      <c r="AF556" s="1"/>
      <c r="AJ556" s="1"/>
      <c r="AK556" s="1"/>
      <c r="AO556" s="1"/>
      <c r="AP556" s="1"/>
      <c r="AT556" s="1"/>
      <c r="AU556" s="1"/>
      <c r="AY556" s="1"/>
      <c r="AZ556" s="1"/>
      <c r="BD556" s="1"/>
      <c r="BE556" s="1"/>
      <c r="BI556" s="1"/>
      <c r="BJ556" s="1"/>
      <c r="BN556" s="1"/>
      <c r="BO556" s="1"/>
    </row>
    <row r="557" spans="1:70" x14ac:dyDescent="0.25">
      <c r="A557" s="1">
        <v>5011</v>
      </c>
      <c r="B557" s="1" t="s">
        <v>161</v>
      </c>
      <c r="C557" t="s">
        <v>2</v>
      </c>
      <c r="D557" t="s">
        <v>430</v>
      </c>
      <c r="E557" t="s">
        <v>159</v>
      </c>
      <c r="F557" s="54" t="e">
        <f>VLOOKUP(A557,Costs!E:G,3,FALSE)</f>
        <v>#N/A</v>
      </c>
      <c r="G557" s="61">
        <f>Costs!G$24</f>
        <v>0</v>
      </c>
      <c r="K557" s="1"/>
      <c r="L557" s="1"/>
      <c r="P557" s="1"/>
      <c r="Q557" s="1"/>
      <c r="U557" s="1"/>
      <c r="V557" s="1"/>
      <c r="Z557" s="1"/>
      <c r="AA557" s="1"/>
      <c r="AE557" s="1"/>
      <c r="AF557" s="1"/>
      <c r="AJ557" s="1"/>
      <c r="AK557" s="1"/>
      <c r="AO557" s="1"/>
      <c r="AP557" s="1"/>
      <c r="AT557" s="1"/>
      <c r="AU557" s="1"/>
      <c r="AY557" s="1"/>
      <c r="AZ557" s="1"/>
      <c r="BD557" s="1"/>
      <c r="BE557" s="1"/>
      <c r="BI557" s="1"/>
      <c r="BJ557" s="1"/>
      <c r="BN557" s="1"/>
      <c r="BO557" s="1"/>
    </row>
    <row r="558" spans="1:70" x14ac:dyDescent="0.25">
      <c r="A558" s="1">
        <v>50118</v>
      </c>
      <c r="B558" s="1" t="s">
        <v>162</v>
      </c>
      <c r="C558" t="s">
        <v>6</v>
      </c>
      <c r="D558" t="s">
        <v>430</v>
      </c>
      <c r="E558" t="s">
        <v>159</v>
      </c>
      <c r="F558" s="72" t="e">
        <f>VLOOKUP(A558,Costs!E:G,3,FALSE)</f>
        <v>#N/A</v>
      </c>
      <c r="G558" s="73">
        <f>Costs!G$24</f>
        <v>0</v>
      </c>
      <c r="H558" s="24"/>
      <c r="K558" s="1"/>
      <c r="L558" s="1"/>
      <c r="P558" s="1"/>
      <c r="Q558" s="1"/>
      <c r="U558" s="1"/>
      <c r="V558" s="1"/>
      <c r="Z558" s="1"/>
      <c r="AA558" s="1"/>
      <c r="AE558" s="1"/>
      <c r="AF558" s="1"/>
      <c r="AJ558" s="1"/>
      <c r="AK558" s="1"/>
      <c r="AO558" s="1"/>
      <c r="AP558" s="1"/>
      <c r="AT558" s="1"/>
      <c r="AU558" s="1"/>
      <c r="AY558" s="1"/>
      <c r="AZ558" s="1"/>
      <c r="BD558" s="1"/>
      <c r="BE558" s="1"/>
      <c r="BI558" s="1"/>
      <c r="BJ558" s="1"/>
      <c r="BN558" s="1"/>
      <c r="BO558" s="1"/>
    </row>
    <row r="559" spans="1:70" x14ac:dyDescent="0.25">
      <c r="A559" s="1">
        <v>50119</v>
      </c>
      <c r="B559" s="1" t="s">
        <v>163</v>
      </c>
      <c r="C559" t="s">
        <v>2</v>
      </c>
      <c r="D559" t="s">
        <v>430</v>
      </c>
      <c r="E559" t="s">
        <v>159</v>
      </c>
      <c r="F559" s="72" t="e">
        <f>VLOOKUP(A559,Costs!E:G,3,FALSE)</f>
        <v>#N/A</v>
      </c>
      <c r="G559" s="73">
        <f>Costs!G$24</f>
        <v>0</v>
      </c>
      <c r="K559" s="1"/>
      <c r="L559" s="1"/>
      <c r="P559" s="1"/>
      <c r="Q559" s="1"/>
      <c r="U559" s="1"/>
      <c r="V559" s="1"/>
      <c r="Z559" s="1"/>
      <c r="AA559" s="1"/>
      <c r="AE559" s="1"/>
      <c r="AF559" s="1"/>
      <c r="AJ559" s="1"/>
      <c r="AK559" s="1"/>
      <c r="AO559" s="1"/>
      <c r="AP559" s="1"/>
      <c r="AT559" s="1"/>
      <c r="AU559" s="1"/>
      <c r="AY559" s="1"/>
      <c r="AZ559" s="1"/>
      <c r="BD559" s="1"/>
      <c r="BE559" s="1"/>
      <c r="BI559" s="1"/>
      <c r="BJ559" s="1"/>
      <c r="BN559" s="1"/>
      <c r="BO559" s="1"/>
    </row>
    <row r="560" spans="1:70" x14ac:dyDescent="0.25">
      <c r="A560" s="69">
        <v>50128</v>
      </c>
      <c r="B560" s="69" t="s">
        <v>164</v>
      </c>
      <c r="C560" s="68" t="s">
        <v>6</v>
      </c>
      <c r="D560" s="68" t="s">
        <v>430</v>
      </c>
      <c r="E560" s="68" t="s">
        <v>159</v>
      </c>
      <c r="F560" s="54" t="e">
        <f>VLOOKUP(A560,Costs!E:G,3,FALSE)</f>
        <v>#N/A</v>
      </c>
      <c r="G560" s="61">
        <f>Costs!G$24</f>
        <v>0</v>
      </c>
      <c r="H560" s="74"/>
      <c r="K560" s="1"/>
      <c r="L560" s="1"/>
      <c r="P560" s="1"/>
      <c r="Q560" s="1"/>
      <c r="U560" s="1"/>
      <c r="V560" s="1"/>
      <c r="Z560" s="1"/>
      <c r="AA560" s="1"/>
      <c r="AE560" s="1"/>
      <c r="AF560" s="1"/>
      <c r="AJ560" s="1"/>
      <c r="AK560" s="1"/>
      <c r="AO560" s="1"/>
      <c r="AP560" s="1"/>
      <c r="AT560" s="1"/>
      <c r="AU560" s="1"/>
      <c r="AY560" s="1"/>
      <c r="AZ560" s="1"/>
      <c r="BD560" s="1"/>
      <c r="BE560" s="1"/>
      <c r="BI560" s="1"/>
      <c r="BJ560" s="1"/>
      <c r="BN560" s="1"/>
      <c r="BO560" s="1"/>
    </row>
    <row r="561" spans="1:70" x14ac:dyDescent="0.25">
      <c r="A561" s="1">
        <v>5018</v>
      </c>
      <c r="B561" s="1" t="s">
        <v>165</v>
      </c>
      <c r="C561" t="s">
        <v>4</v>
      </c>
      <c r="D561" t="s">
        <v>430</v>
      </c>
      <c r="E561" t="s">
        <v>159</v>
      </c>
      <c r="F561" s="54" t="e">
        <f>VLOOKUP(A561,Costs!E:G,3,FALSE)</f>
        <v>#N/A</v>
      </c>
      <c r="G561" s="61">
        <f>Costs!G$24</f>
        <v>0</v>
      </c>
      <c r="K561" s="1"/>
      <c r="L561" s="1"/>
      <c r="P561" s="1"/>
      <c r="Q561" s="1"/>
      <c r="U561" s="1"/>
      <c r="V561" s="1"/>
      <c r="Z561" s="1"/>
      <c r="AA561" s="1"/>
      <c r="AE561" s="1"/>
      <c r="AF561" s="1"/>
      <c r="AJ561" s="1"/>
      <c r="AK561" s="1"/>
      <c r="AO561" s="1"/>
      <c r="AP561" s="1"/>
      <c r="AT561" s="1"/>
      <c r="AU561" s="1"/>
      <c r="AY561" s="1"/>
      <c r="AZ561" s="1"/>
      <c r="BD561" s="1"/>
      <c r="BE561" s="1"/>
      <c r="BI561" s="1"/>
      <c r="BJ561" s="1"/>
      <c r="BN561" s="1"/>
      <c r="BO561" s="1"/>
    </row>
    <row r="562" spans="1:70" x14ac:dyDescent="0.25">
      <c r="A562" s="1">
        <v>5019</v>
      </c>
      <c r="B562" s="1" t="s">
        <v>166</v>
      </c>
      <c r="C562" t="s">
        <v>1</v>
      </c>
      <c r="D562" t="s">
        <v>430</v>
      </c>
      <c r="E562" t="s">
        <v>159</v>
      </c>
      <c r="F562" s="54" t="e">
        <f>VLOOKUP(A562,Costs!E:G,3,FALSE)</f>
        <v>#N/A</v>
      </c>
      <c r="G562" s="61">
        <f>Costs!G$24</f>
        <v>0</v>
      </c>
      <c r="H562" s="24"/>
      <c r="K562" s="1"/>
      <c r="L562" s="1"/>
      <c r="P562" s="1"/>
      <c r="Q562" s="1"/>
      <c r="U562" s="1"/>
      <c r="V562" s="1"/>
      <c r="Z562" s="1"/>
      <c r="AA562" s="1"/>
      <c r="AE562" s="1"/>
      <c r="AF562" s="1"/>
      <c r="AJ562" s="1"/>
      <c r="AK562" s="1"/>
      <c r="AO562" s="1"/>
      <c r="AP562" s="1"/>
      <c r="AT562" s="1"/>
      <c r="AU562" s="1"/>
      <c r="AY562" s="1"/>
      <c r="AZ562" s="1"/>
      <c r="BD562" s="1"/>
      <c r="BE562" s="1"/>
      <c r="BI562" s="1"/>
      <c r="BJ562" s="1"/>
      <c r="BN562" s="1"/>
      <c r="BO562" s="1"/>
    </row>
    <row r="563" spans="1:70" x14ac:dyDescent="0.25">
      <c r="A563" s="1">
        <v>502</v>
      </c>
      <c r="B563" s="1" t="s">
        <v>167</v>
      </c>
      <c r="C563" t="s">
        <v>2</v>
      </c>
      <c r="D563" t="s">
        <v>430</v>
      </c>
      <c r="E563" t="s">
        <v>159</v>
      </c>
      <c r="F563" s="54" t="e">
        <f>VLOOKUP(A563,Costs!E:G,3,FALSE)</f>
        <v>#N/A</v>
      </c>
      <c r="G563" s="61">
        <f>Costs!G$24</f>
        <v>0</v>
      </c>
      <c r="K563" s="1"/>
      <c r="L563" s="1"/>
      <c r="P563" s="1"/>
      <c r="Q563" s="1"/>
      <c r="U563" s="1"/>
      <c r="V563" s="1"/>
      <c r="Z563" s="1"/>
      <c r="AA563" s="1"/>
      <c r="AE563" s="1"/>
      <c r="AF563" s="1"/>
      <c r="AJ563" s="1"/>
      <c r="AK563" s="1"/>
      <c r="AO563" s="1"/>
      <c r="AP563" s="1"/>
      <c r="AT563" s="1"/>
      <c r="AU563" s="1"/>
      <c r="AY563" s="1"/>
      <c r="AZ563" s="1"/>
      <c r="BD563" s="1"/>
      <c r="BE563" s="1"/>
      <c r="BI563" s="1"/>
      <c r="BJ563" s="1"/>
      <c r="BN563" s="1"/>
      <c r="BO563" s="1"/>
    </row>
    <row r="564" spans="1:70" x14ac:dyDescent="0.25">
      <c r="A564" s="1">
        <v>5021</v>
      </c>
      <c r="B564" s="1" t="s">
        <v>168</v>
      </c>
      <c r="C564" t="s">
        <v>2</v>
      </c>
      <c r="D564" t="s">
        <v>430</v>
      </c>
      <c r="E564" t="s">
        <v>159</v>
      </c>
      <c r="F564" s="54" t="e">
        <f>VLOOKUP(A564,Costs!E:G,3,FALSE)</f>
        <v>#N/A</v>
      </c>
      <c r="G564" s="61">
        <f>Costs!G$24</f>
        <v>0</v>
      </c>
      <c r="K564" s="1"/>
      <c r="L564" s="1"/>
      <c r="P564" s="1"/>
      <c r="Q564" s="1"/>
      <c r="U564" s="1"/>
      <c r="V564" s="1"/>
      <c r="Z564" s="1"/>
      <c r="AA564" s="1"/>
      <c r="AE564" s="1"/>
      <c r="AF564" s="1"/>
      <c r="AJ564" s="1"/>
      <c r="AK564" s="1"/>
      <c r="AO564" s="1"/>
      <c r="AP564" s="1"/>
      <c r="AT564" s="1"/>
      <c r="AU564" s="1"/>
      <c r="AY564" s="1"/>
      <c r="AZ564" s="1"/>
      <c r="BD564" s="1"/>
      <c r="BE564" s="1"/>
      <c r="BI564" s="1"/>
      <c r="BJ564" s="1"/>
      <c r="BN564" s="1"/>
      <c r="BO564" s="1"/>
    </row>
    <row r="565" spans="1:70" x14ac:dyDescent="0.25">
      <c r="A565" s="1">
        <v>50219</v>
      </c>
      <c r="B565" s="1" t="s">
        <v>169</v>
      </c>
      <c r="C565" t="s">
        <v>2</v>
      </c>
      <c r="D565" t="s">
        <v>430</v>
      </c>
      <c r="E565" t="s">
        <v>159</v>
      </c>
      <c r="F565" s="72" t="e">
        <f>VLOOKUP(A565,Costs!E:G,3,FALSE)</f>
        <v>#N/A</v>
      </c>
      <c r="G565" s="73">
        <f>Costs!G$24</f>
        <v>0</v>
      </c>
      <c r="K565" s="1"/>
      <c r="L565" s="1"/>
      <c r="P565" s="1"/>
      <c r="Q565" s="1"/>
      <c r="U565" s="1"/>
      <c r="V565" s="1"/>
      <c r="Z565" s="1"/>
      <c r="AA565" s="1"/>
      <c r="AE565" s="1"/>
      <c r="AF565" s="1"/>
      <c r="AJ565" s="1"/>
      <c r="AK565" s="1"/>
      <c r="AO565" s="1"/>
      <c r="AP565" s="1"/>
      <c r="AT565" s="1"/>
      <c r="AU565" s="1"/>
      <c r="AY565" s="1"/>
      <c r="AZ565" s="1"/>
      <c r="BD565" s="1"/>
      <c r="BE565" s="1"/>
      <c r="BI565" s="1"/>
      <c r="BJ565" s="1"/>
      <c r="BN565" s="1"/>
      <c r="BO565" s="1"/>
    </row>
    <row r="566" spans="1:70" x14ac:dyDescent="0.25">
      <c r="A566" s="1">
        <v>5022</v>
      </c>
      <c r="B566" s="1" t="s">
        <v>170</v>
      </c>
      <c r="C566" t="s">
        <v>2</v>
      </c>
      <c r="D566" t="s">
        <v>430</v>
      </c>
      <c r="E566" t="s">
        <v>159</v>
      </c>
      <c r="F566" s="54" t="e">
        <f>VLOOKUP(A566,Costs!E:G,3,FALSE)</f>
        <v>#N/A</v>
      </c>
      <c r="G566" s="61">
        <f>Costs!G$24</f>
        <v>0</v>
      </c>
      <c r="K566" s="1"/>
      <c r="L566" s="1"/>
      <c r="P566" s="1"/>
      <c r="Q566" s="1"/>
      <c r="U566" s="1"/>
      <c r="V566" s="1"/>
      <c r="Z566" s="1"/>
      <c r="AA566" s="1"/>
      <c r="AE566" s="1"/>
      <c r="AF566" s="1"/>
      <c r="AJ566" s="1"/>
      <c r="AK566" s="1"/>
      <c r="AO566" s="1"/>
      <c r="AP566" s="1"/>
      <c r="AT566" s="1"/>
      <c r="AU566" s="1"/>
      <c r="AY566" s="1"/>
      <c r="AZ566" s="1"/>
      <c r="BD566" s="1"/>
      <c r="BE566" s="1"/>
      <c r="BI566" s="1"/>
      <c r="BJ566" s="1"/>
      <c r="BN566" s="1"/>
      <c r="BO566" s="1"/>
    </row>
    <row r="567" spans="1:70" ht="15.75" thickBot="1" x14ac:dyDescent="0.3">
      <c r="A567" s="22">
        <v>5029</v>
      </c>
      <c r="B567" s="22" t="s">
        <v>171</v>
      </c>
      <c r="C567" s="2" t="s">
        <v>1</v>
      </c>
      <c r="D567" s="2" t="s">
        <v>430</v>
      </c>
      <c r="E567" s="2" t="s">
        <v>159</v>
      </c>
      <c r="F567" s="59" t="e">
        <f>VLOOKUP(A567,Costs!E:G,3,FALSE)</f>
        <v>#N/A</v>
      </c>
      <c r="G567" s="66">
        <f>Costs!G$24</f>
        <v>0</v>
      </c>
      <c r="H567" s="28"/>
      <c r="J567" s="2"/>
      <c r="K567" s="22"/>
      <c r="L567" s="22"/>
      <c r="M567" s="2"/>
      <c r="N567" s="2"/>
      <c r="O567" s="2"/>
      <c r="P567" s="22"/>
      <c r="Q567" s="22"/>
      <c r="R567" s="2"/>
      <c r="S567" s="2"/>
      <c r="T567" s="2"/>
      <c r="U567" s="22"/>
      <c r="V567" s="22"/>
      <c r="W567" s="2"/>
      <c r="X567" s="2"/>
      <c r="Y567" s="2"/>
      <c r="Z567" s="22"/>
      <c r="AA567" s="22"/>
      <c r="AB567" s="2"/>
      <c r="AC567" s="2"/>
      <c r="AD567" s="2"/>
      <c r="AE567" s="22"/>
      <c r="AF567" s="22"/>
      <c r="AG567" s="2"/>
      <c r="AH567" s="2"/>
      <c r="AI567" s="2"/>
      <c r="AJ567" s="22"/>
      <c r="AK567" s="22"/>
      <c r="AL567" s="2"/>
      <c r="AM567" s="2"/>
      <c r="AN567" s="2"/>
      <c r="AO567" s="22"/>
      <c r="AP567" s="22"/>
      <c r="AQ567" s="2"/>
      <c r="AR567" s="2"/>
      <c r="AS567" s="2"/>
      <c r="AT567" s="22"/>
      <c r="AU567" s="22"/>
      <c r="AV567" s="2"/>
      <c r="AW567" s="2"/>
      <c r="AX567" s="2"/>
      <c r="AY567" s="22"/>
      <c r="AZ567" s="22"/>
      <c r="BA567" s="2"/>
      <c r="BB567" s="2"/>
      <c r="BC567" s="2"/>
      <c r="BD567" s="22"/>
      <c r="BE567" s="22"/>
      <c r="BF567" s="2"/>
      <c r="BG567" s="2"/>
      <c r="BH567" s="2"/>
      <c r="BI567" s="22"/>
      <c r="BJ567" s="22"/>
      <c r="BK567" s="2"/>
      <c r="BL567" s="2"/>
      <c r="BM567" s="2"/>
      <c r="BN567" s="22"/>
      <c r="BO567" s="22"/>
      <c r="BP567" s="2"/>
      <c r="BQ567" s="2"/>
      <c r="BR567" s="2"/>
    </row>
    <row r="568" spans="1:70" x14ac:dyDescent="0.25">
      <c r="A568" s="1">
        <v>505</v>
      </c>
      <c r="B568" s="1" t="s">
        <v>172</v>
      </c>
      <c r="C568" t="s">
        <v>2</v>
      </c>
      <c r="D568" t="s">
        <v>429</v>
      </c>
      <c r="E568" t="s">
        <v>159</v>
      </c>
      <c r="F568" s="54" t="e">
        <f>VLOOKUP(A568,Costs!E:G,3,FALSE)</f>
        <v>#N/A</v>
      </c>
      <c r="G568" s="61">
        <f>Costs!G$24</f>
        <v>0</v>
      </c>
      <c r="K568" s="1"/>
      <c r="L568" s="1"/>
      <c r="P568" s="1"/>
      <c r="Q568" s="1"/>
      <c r="U568" s="1"/>
      <c r="V568" s="1"/>
      <c r="Z568" s="1"/>
      <c r="AA568" s="1"/>
      <c r="AE568" s="1"/>
      <c r="AF568" s="1"/>
      <c r="AJ568" s="1"/>
      <c r="AK568" s="1"/>
      <c r="AO568" s="1"/>
      <c r="AP568" s="1"/>
      <c r="AT568" s="1"/>
      <c r="AU568" s="1"/>
      <c r="AY568" s="1"/>
      <c r="AZ568" s="1"/>
      <c r="BD568" s="1"/>
      <c r="BE568" s="1"/>
      <c r="BI568" s="1"/>
      <c r="BJ568" s="1"/>
      <c r="BN568" s="1"/>
      <c r="BO568" s="1"/>
    </row>
    <row r="569" spans="1:70" x14ac:dyDescent="0.25">
      <c r="A569" s="1">
        <v>5051</v>
      </c>
      <c r="B569" s="1" t="s">
        <v>173</v>
      </c>
      <c r="C569" t="s">
        <v>2</v>
      </c>
      <c r="D569" t="s">
        <v>429</v>
      </c>
      <c r="E569" t="s">
        <v>159</v>
      </c>
      <c r="F569" s="54" t="e">
        <f>VLOOKUP(A569,Costs!E:G,3,FALSE)</f>
        <v>#N/A</v>
      </c>
      <c r="G569" s="61">
        <f>Costs!G$24</f>
        <v>0</v>
      </c>
      <c r="K569" s="1"/>
      <c r="L569" s="1"/>
      <c r="P569" s="1"/>
      <c r="Q569" s="1"/>
      <c r="U569" s="1"/>
      <c r="V569" s="1"/>
      <c r="Z569" s="1"/>
      <c r="AA569" s="1"/>
      <c r="AE569" s="1"/>
      <c r="AF569" s="1"/>
      <c r="AJ569" s="1"/>
      <c r="AK569" s="1"/>
      <c r="AO569" s="1"/>
      <c r="AP569" s="1"/>
      <c r="AT569" s="1"/>
      <c r="AU569" s="1"/>
      <c r="AY569" s="1"/>
      <c r="AZ569" s="1"/>
      <c r="BD569" s="1"/>
      <c r="BE569" s="1"/>
      <c r="BI569" s="1"/>
      <c r="BJ569" s="1"/>
      <c r="BN569" s="1"/>
      <c r="BO569" s="1"/>
    </row>
    <row r="570" spans="1:70" x14ac:dyDescent="0.25">
      <c r="A570" s="1">
        <v>5052</v>
      </c>
      <c r="B570" s="1" t="s">
        <v>174</v>
      </c>
      <c r="C570" t="s">
        <v>2</v>
      </c>
      <c r="D570" t="s">
        <v>429</v>
      </c>
      <c r="E570" t="s">
        <v>159</v>
      </c>
      <c r="F570" s="54" t="e">
        <f>VLOOKUP(A570,Costs!E:G,3,FALSE)</f>
        <v>#N/A</v>
      </c>
      <c r="G570" s="61">
        <f>Costs!G$24</f>
        <v>0</v>
      </c>
      <c r="K570" s="1"/>
      <c r="L570" s="1"/>
      <c r="P570" s="1"/>
      <c r="Q570" s="1"/>
      <c r="U570" s="1"/>
      <c r="V570" s="1"/>
      <c r="Z570" s="1"/>
      <c r="AA570" s="1"/>
      <c r="AE570" s="1"/>
      <c r="AF570" s="1"/>
      <c r="AJ570" s="1"/>
      <c r="AK570" s="1"/>
      <c r="AO570" s="1"/>
      <c r="AP570" s="1"/>
      <c r="AT570" s="1"/>
      <c r="AU570" s="1"/>
      <c r="AY570" s="1"/>
      <c r="AZ570" s="1"/>
      <c r="BD570" s="1"/>
      <c r="BE570" s="1"/>
      <c r="BI570" s="1"/>
      <c r="BJ570" s="1"/>
      <c r="BN570" s="1"/>
      <c r="BO570" s="1"/>
    </row>
    <row r="571" spans="1:70" ht="15.75" thickBot="1" x14ac:dyDescent="0.3">
      <c r="A571" s="22">
        <v>5059</v>
      </c>
      <c r="B571" s="22" t="s">
        <v>175</v>
      </c>
      <c r="C571" s="2" t="s">
        <v>1</v>
      </c>
      <c r="D571" s="2" t="s">
        <v>429</v>
      </c>
      <c r="E571" s="2" t="s">
        <v>159</v>
      </c>
      <c r="F571" s="59" t="e">
        <f>VLOOKUP(A571,Costs!E:G,3,FALSE)</f>
        <v>#N/A</v>
      </c>
      <c r="G571" s="66">
        <f>Costs!G$24</f>
        <v>0</v>
      </c>
      <c r="H571" s="28"/>
      <c r="J571" s="2"/>
      <c r="K571" s="22"/>
      <c r="L571" s="22"/>
      <c r="M571" s="2"/>
      <c r="N571" s="2"/>
      <c r="O571" s="2"/>
      <c r="P571" s="22"/>
      <c r="Q571" s="22"/>
      <c r="R571" s="2"/>
      <c r="S571" s="2"/>
      <c r="T571" s="2"/>
      <c r="U571" s="22"/>
      <c r="V571" s="22"/>
      <c r="W571" s="2"/>
      <c r="X571" s="2"/>
      <c r="Y571" s="2"/>
      <c r="Z571" s="22"/>
      <c r="AA571" s="22"/>
      <c r="AB571" s="2"/>
      <c r="AC571" s="2"/>
      <c r="AD571" s="2"/>
      <c r="AE571" s="22"/>
      <c r="AF571" s="22"/>
      <c r="AG571" s="2"/>
      <c r="AH571" s="2"/>
      <c r="AI571" s="2"/>
      <c r="AJ571" s="22"/>
      <c r="AK571" s="22"/>
      <c r="AL571" s="2"/>
      <c r="AM571" s="2"/>
      <c r="AN571" s="2"/>
      <c r="AO571" s="22"/>
      <c r="AP571" s="22"/>
      <c r="AQ571" s="2"/>
      <c r="AR571" s="2"/>
      <c r="AS571" s="2"/>
      <c r="AT571" s="22"/>
      <c r="AU571" s="22"/>
      <c r="AV571" s="2"/>
      <c r="AW571" s="2"/>
      <c r="AX571" s="2"/>
      <c r="AY571" s="22"/>
      <c r="AZ571" s="22"/>
      <c r="BA571" s="2"/>
      <c r="BB571" s="2"/>
      <c r="BC571" s="2"/>
      <c r="BD571" s="22"/>
      <c r="BE571" s="22"/>
      <c r="BF571" s="2"/>
      <c r="BG571" s="2"/>
      <c r="BH571" s="2"/>
      <c r="BI571" s="22"/>
      <c r="BJ571" s="22"/>
      <c r="BK571" s="2"/>
      <c r="BL571" s="2"/>
      <c r="BM571" s="2"/>
      <c r="BN571" s="22"/>
      <c r="BO571" s="22"/>
      <c r="BP571" s="2"/>
      <c r="BQ571" s="2"/>
      <c r="BR571" s="2"/>
    </row>
    <row r="572" spans="1:70" x14ac:dyDescent="0.25">
      <c r="A572" s="1">
        <v>506</v>
      </c>
      <c r="B572" s="1" t="s">
        <v>176</v>
      </c>
      <c r="C572" t="s">
        <v>2</v>
      </c>
      <c r="D572" t="s">
        <v>430</v>
      </c>
      <c r="E572" t="s">
        <v>159</v>
      </c>
      <c r="F572" s="54" t="e">
        <f>VLOOKUP(A572,Costs!E:G,3,FALSE)</f>
        <v>#N/A</v>
      </c>
      <c r="G572" s="61">
        <f>Costs!G$24</f>
        <v>0</v>
      </c>
      <c r="K572" s="1"/>
      <c r="L572" s="1"/>
      <c r="P572" s="1"/>
      <c r="Q572" s="1"/>
      <c r="U572" s="1"/>
      <c r="V572" s="1"/>
      <c r="Z572" s="1"/>
      <c r="AA572" s="1"/>
      <c r="AE572" s="1"/>
      <c r="AF572" s="1"/>
      <c r="AJ572" s="1"/>
      <c r="AK572" s="1"/>
      <c r="AO572" s="1"/>
      <c r="AP572" s="1"/>
      <c r="AT572" s="1"/>
      <c r="AU572" s="1"/>
      <c r="AY572" s="1"/>
      <c r="AZ572" s="1"/>
      <c r="BD572" s="1"/>
      <c r="BE572" s="1"/>
      <c r="BI572" s="1"/>
      <c r="BJ572" s="1"/>
      <c r="BN572" s="1"/>
      <c r="BO572" s="1"/>
    </row>
    <row r="573" spans="1:70" x14ac:dyDescent="0.25">
      <c r="A573" s="1">
        <v>5061</v>
      </c>
      <c r="B573" s="1" t="s">
        <v>177</v>
      </c>
      <c r="C573" t="s">
        <v>2</v>
      </c>
      <c r="D573" t="s">
        <v>430</v>
      </c>
      <c r="E573" t="s">
        <v>159</v>
      </c>
      <c r="F573" s="54" t="e">
        <f>VLOOKUP(A573,Costs!E:G,3,FALSE)</f>
        <v>#N/A</v>
      </c>
      <c r="G573" s="61">
        <f>Costs!G$24</f>
        <v>0</v>
      </c>
      <c r="K573" s="1"/>
      <c r="L573" s="1"/>
      <c r="P573" s="1"/>
      <c r="Q573" s="1"/>
      <c r="U573" s="1"/>
      <c r="V573" s="1"/>
      <c r="Z573" s="1"/>
      <c r="AA573" s="1"/>
      <c r="AE573" s="1"/>
      <c r="AF573" s="1"/>
      <c r="AJ573" s="1"/>
      <c r="AK573" s="1"/>
      <c r="AO573" s="1"/>
      <c r="AP573" s="1"/>
      <c r="AT573" s="1"/>
      <c r="AU573" s="1"/>
      <c r="AY573" s="1"/>
      <c r="AZ573" s="1"/>
      <c r="BD573" s="1"/>
      <c r="BE573" s="1"/>
      <c r="BI573" s="1"/>
      <c r="BJ573" s="1"/>
      <c r="BN573" s="1"/>
      <c r="BO573" s="1"/>
    </row>
    <row r="574" spans="1:70" x14ac:dyDescent="0.25">
      <c r="A574" s="1">
        <v>507</v>
      </c>
      <c r="B574" s="1" t="s">
        <v>178</v>
      </c>
      <c r="C574" t="s">
        <v>2</v>
      </c>
      <c r="D574" t="s">
        <v>430</v>
      </c>
      <c r="E574" t="s">
        <v>159</v>
      </c>
      <c r="F574" s="54" t="e">
        <f>VLOOKUP(A574,Costs!E:G,3,FALSE)</f>
        <v>#N/A</v>
      </c>
      <c r="G574" s="61">
        <f>Costs!G$24</f>
        <v>0</v>
      </c>
      <c r="K574" s="1"/>
      <c r="L574" s="1"/>
      <c r="P574" s="1"/>
      <c r="Q574" s="1"/>
      <c r="U574" s="1"/>
      <c r="V574" s="1"/>
      <c r="Z574" s="1"/>
      <c r="AA574" s="1"/>
      <c r="AE574" s="1"/>
      <c r="AF574" s="1"/>
      <c r="AJ574" s="1"/>
      <c r="AK574" s="1"/>
      <c r="AO574" s="1"/>
      <c r="AP574" s="1"/>
      <c r="AT574" s="1"/>
      <c r="AU574" s="1"/>
      <c r="AY574" s="1"/>
      <c r="AZ574" s="1"/>
      <c r="BD574" s="1"/>
      <c r="BE574" s="1"/>
      <c r="BI574" s="1"/>
      <c r="BJ574" s="1"/>
      <c r="BN574" s="1"/>
      <c r="BO574" s="1"/>
    </row>
    <row r="575" spans="1:70" x14ac:dyDescent="0.25">
      <c r="A575" s="1">
        <v>5071</v>
      </c>
      <c r="B575" s="1" t="s">
        <v>179</v>
      </c>
      <c r="C575" t="s">
        <v>2</v>
      </c>
      <c r="D575" t="s">
        <v>430</v>
      </c>
      <c r="E575" t="s">
        <v>159</v>
      </c>
      <c r="F575" s="54" t="e">
        <f>VLOOKUP(A575,Costs!E:G,3,FALSE)</f>
        <v>#N/A</v>
      </c>
      <c r="G575" s="61">
        <f>Costs!G$24</f>
        <v>0</v>
      </c>
      <c r="K575" s="1"/>
      <c r="L575" s="1"/>
      <c r="P575" s="1"/>
      <c r="Q575" s="1"/>
      <c r="U575" s="1"/>
      <c r="V575" s="1"/>
      <c r="Z575" s="1"/>
      <c r="AA575" s="1"/>
      <c r="AE575" s="1"/>
      <c r="AF575" s="1"/>
      <c r="AJ575" s="1"/>
      <c r="AK575" s="1"/>
      <c r="AO575" s="1"/>
      <c r="AP575" s="1"/>
      <c r="AT575" s="1"/>
      <c r="AU575" s="1"/>
      <c r="AY575" s="1"/>
      <c r="AZ575" s="1"/>
      <c r="BD575" s="1"/>
      <c r="BE575" s="1"/>
      <c r="BI575" s="1"/>
      <c r="BJ575" s="1"/>
      <c r="BN575" s="1"/>
      <c r="BO575" s="1"/>
    </row>
    <row r="576" spans="1:70" x14ac:dyDescent="0.25">
      <c r="A576" s="1">
        <v>5072</v>
      </c>
      <c r="B576" s="1" t="s">
        <v>180</v>
      </c>
      <c r="C576" t="s">
        <v>2</v>
      </c>
      <c r="D576" t="s">
        <v>430</v>
      </c>
      <c r="E576" t="s">
        <v>159</v>
      </c>
      <c r="F576" s="54" t="e">
        <f>VLOOKUP(A576,Costs!E:G,3,FALSE)</f>
        <v>#N/A</v>
      </c>
      <c r="G576" s="61">
        <f>Costs!G$24</f>
        <v>0</v>
      </c>
      <c r="K576" s="1"/>
      <c r="L576" s="1"/>
      <c r="P576" s="1"/>
      <c r="Q576" s="1"/>
      <c r="U576" s="1"/>
      <c r="V576" s="1"/>
      <c r="Z576" s="1"/>
      <c r="AA576" s="1"/>
      <c r="AE576" s="1"/>
      <c r="AF576" s="1"/>
      <c r="AJ576" s="1"/>
      <c r="AK576" s="1"/>
      <c r="AO576" s="1"/>
      <c r="AP576" s="1"/>
      <c r="AT576" s="1"/>
      <c r="AU576" s="1"/>
      <c r="AY576" s="1"/>
      <c r="AZ576" s="1"/>
      <c r="BD576" s="1"/>
      <c r="BE576" s="1"/>
      <c r="BI576" s="1"/>
      <c r="BJ576" s="1"/>
      <c r="BN576" s="1"/>
      <c r="BO576" s="1"/>
    </row>
    <row r="577" spans="1:70" x14ac:dyDescent="0.25">
      <c r="A577" s="1">
        <v>508</v>
      </c>
      <c r="B577" s="1" t="s">
        <v>181</v>
      </c>
      <c r="C577" t="s">
        <v>2</v>
      </c>
      <c r="D577" t="s">
        <v>430</v>
      </c>
      <c r="E577" t="s">
        <v>159</v>
      </c>
      <c r="F577" s="54" t="e">
        <f>VLOOKUP(A577,Costs!E:G,3,FALSE)</f>
        <v>#N/A</v>
      </c>
      <c r="G577" s="61">
        <f>Costs!G$24</f>
        <v>0</v>
      </c>
      <c r="K577" s="1"/>
      <c r="L577" s="1"/>
      <c r="P577" s="1"/>
      <c r="Q577" s="1"/>
      <c r="U577" s="1"/>
      <c r="V577" s="1"/>
      <c r="Z577" s="1"/>
      <c r="AA577" s="1"/>
      <c r="AE577" s="1"/>
      <c r="AF577" s="1"/>
      <c r="AJ577" s="1"/>
      <c r="AK577" s="1"/>
      <c r="AO577" s="1"/>
      <c r="AP577" s="1"/>
      <c r="AT577" s="1"/>
      <c r="AU577" s="1"/>
      <c r="AY577" s="1"/>
      <c r="AZ577" s="1"/>
      <c r="BD577" s="1"/>
      <c r="BE577" s="1"/>
      <c r="BI577" s="1"/>
      <c r="BJ577" s="1"/>
      <c r="BN577" s="1"/>
      <c r="BO577" s="1"/>
    </row>
    <row r="578" spans="1:70" x14ac:dyDescent="0.25">
      <c r="A578" s="1">
        <v>5081</v>
      </c>
      <c r="B578" s="1" t="s">
        <v>182</v>
      </c>
      <c r="C578" t="s">
        <v>2</v>
      </c>
      <c r="D578" t="s">
        <v>430</v>
      </c>
      <c r="E578" t="s">
        <v>159</v>
      </c>
      <c r="F578" s="54" t="e">
        <f>VLOOKUP(A578,Costs!E:G,3,FALSE)</f>
        <v>#N/A</v>
      </c>
      <c r="G578" s="61">
        <f>Costs!G$24</f>
        <v>0</v>
      </c>
      <c r="K578" s="1"/>
      <c r="L578" s="1"/>
      <c r="P578" s="1"/>
      <c r="Q578" s="1"/>
      <c r="U578" s="1"/>
      <c r="V578" s="1"/>
      <c r="Z578" s="1"/>
      <c r="AA578" s="1"/>
      <c r="AE578" s="1"/>
      <c r="AF578" s="1"/>
      <c r="AJ578" s="1"/>
      <c r="AK578" s="1"/>
      <c r="AO578" s="1"/>
      <c r="AP578" s="1"/>
      <c r="AT578" s="1"/>
      <c r="AU578" s="1"/>
      <c r="AY578" s="1"/>
      <c r="AZ578" s="1"/>
      <c r="BD578" s="1"/>
      <c r="BE578" s="1"/>
      <c r="BI578" s="1"/>
      <c r="BJ578" s="1"/>
      <c r="BN578" s="1"/>
      <c r="BO578" s="1"/>
    </row>
    <row r="579" spans="1:70" x14ac:dyDescent="0.25">
      <c r="A579" s="1">
        <v>5089</v>
      </c>
      <c r="B579" s="1" t="s">
        <v>183</v>
      </c>
      <c r="C579" t="s">
        <v>1</v>
      </c>
      <c r="D579" t="s">
        <v>430</v>
      </c>
      <c r="E579" t="s">
        <v>159</v>
      </c>
      <c r="F579" s="54" t="e">
        <f>VLOOKUP(A579,Costs!E:G,3,FALSE)</f>
        <v>#N/A</v>
      </c>
      <c r="G579" s="61">
        <f>Costs!G$24</f>
        <v>0</v>
      </c>
      <c r="K579" s="1"/>
      <c r="L579" s="1"/>
      <c r="P579" s="1"/>
      <c r="Q579" s="1"/>
      <c r="U579" s="1"/>
      <c r="V579" s="1"/>
      <c r="Z579" s="1"/>
      <c r="AA579" s="1"/>
      <c r="AE579" s="1"/>
      <c r="AF579" s="1"/>
      <c r="AJ579" s="1"/>
      <c r="AK579" s="1"/>
      <c r="AO579" s="1"/>
      <c r="AP579" s="1"/>
      <c r="AT579" s="1"/>
      <c r="AU579" s="1"/>
      <c r="AY579" s="1"/>
      <c r="AZ579" s="1"/>
      <c r="BD579" s="1"/>
      <c r="BE579" s="1"/>
      <c r="BI579" s="1"/>
      <c r="BJ579" s="1"/>
      <c r="BN579" s="1"/>
      <c r="BO579" s="1"/>
    </row>
    <row r="580" spans="1:70" x14ac:dyDescent="0.25">
      <c r="A580" s="1">
        <v>509</v>
      </c>
      <c r="B580" s="1" t="s">
        <v>184</v>
      </c>
      <c r="C580" t="s">
        <v>2</v>
      </c>
      <c r="D580" t="s">
        <v>430</v>
      </c>
      <c r="E580" t="s">
        <v>159</v>
      </c>
      <c r="F580" s="54" t="e">
        <f>VLOOKUP(A580,Costs!E:G,3,FALSE)</f>
        <v>#N/A</v>
      </c>
      <c r="G580" s="61">
        <f>Costs!G$24</f>
        <v>0</v>
      </c>
      <c r="K580" s="1"/>
      <c r="L580" s="1"/>
      <c r="P580" s="1"/>
      <c r="Q580" s="1"/>
      <c r="U580" s="1"/>
      <c r="V580" s="1"/>
      <c r="Z580" s="1"/>
      <c r="AA580" s="1"/>
      <c r="AE580" s="1"/>
      <c r="AF580" s="1"/>
      <c r="AJ580" s="1"/>
      <c r="AK580" s="1"/>
      <c r="AO580" s="1"/>
      <c r="AP580" s="1"/>
      <c r="AT580" s="1"/>
      <c r="AU580" s="1"/>
      <c r="AY580" s="1"/>
      <c r="AZ580" s="1"/>
      <c r="BD580" s="1"/>
      <c r="BE580" s="1"/>
      <c r="BI580" s="1"/>
      <c r="BJ580" s="1"/>
      <c r="BN580" s="1"/>
      <c r="BO580" s="1"/>
    </row>
    <row r="581" spans="1:70" ht="15.75" thickBot="1" x14ac:dyDescent="0.3">
      <c r="A581" s="22">
        <v>5091</v>
      </c>
      <c r="B581" s="22" t="s">
        <v>184</v>
      </c>
      <c r="C581" s="2" t="s">
        <v>2</v>
      </c>
      <c r="D581" s="2" t="s">
        <v>430</v>
      </c>
      <c r="E581" s="2" t="s">
        <v>159</v>
      </c>
      <c r="F581" s="59" t="e">
        <f>VLOOKUP(A581,Costs!E:G,3,FALSE)</f>
        <v>#N/A</v>
      </c>
      <c r="G581" s="66">
        <f>Costs!G$24</f>
        <v>0</v>
      </c>
      <c r="H581" s="28"/>
      <c r="J581" s="2"/>
      <c r="K581" s="22"/>
      <c r="L581" s="22"/>
      <c r="M581" s="2"/>
      <c r="N581" s="2"/>
      <c r="O581" s="2"/>
      <c r="P581" s="22"/>
      <c r="Q581" s="22"/>
      <c r="R581" s="2"/>
      <c r="S581" s="2"/>
      <c r="T581" s="2"/>
      <c r="U581" s="22"/>
      <c r="V581" s="22"/>
      <c r="W581" s="2"/>
      <c r="X581" s="2"/>
      <c r="Y581" s="2"/>
      <c r="Z581" s="22"/>
      <c r="AA581" s="22"/>
      <c r="AB581" s="2"/>
      <c r="AC581" s="2"/>
      <c r="AD581" s="2"/>
      <c r="AE581" s="22"/>
      <c r="AF581" s="22"/>
      <c r="AG581" s="2"/>
      <c r="AH581" s="2"/>
      <c r="AI581" s="2"/>
      <c r="AJ581" s="22"/>
      <c r="AK581" s="22"/>
      <c r="AL581" s="2"/>
      <c r="AM581" s="2"/>
      <c r="AN581" s="2"/>
      <c r="AO581" s="22"/>
      <c r="AP581" s="22"/>
      <c r="AQ581" s="2"/>
      <c r="AR581" s="2"/>
      <c r="AS581" s="2"/>
      <c r="AT581" s="22"/>
      <c r="AU581" s="22"/>
      <c r="AV581" s="2"/>
      <c r="AW581" s="2"/>
      <c r="AX581" s="2"/>
      <c r="AY581" s="22"/>
      <c r="AZ581" s="22"/>
      <c r="BA581" s="2"/>
      <c r="BB581" s="2"/>
      <c r="BC581" s="2"/>
      <c r="BD581" s="22"/>
      <c r="BE581" s="22"/>
      <c r="BF581" s="2"/>
      <c r="BG581" s="2"/>
      <c r="BH581" s="2"/>
      <c r="BI581" s="22"/>
      <c r="BJ581" s="22"/>
      <c r="BK581" s="2"/>
      <c r="BL581" s="2"/>
      <c r="BM581" s="2"/>
      <c r="BN581" s="22"/>
      <c r="BO581" s="22"/>
      <c r="BP581" s="2"/>
      <c r="BQ581" s="2"/>
      <c r="BR581" s="2"/>
    </row>
    <row r="582" spans="1:70" x14ac:dyDescent="0.25">
      <c r="A582" s="1">
        <v>51</v>
      </c>
      <c r="B582" s="1" t="s">
        <v>185</v>
      </c>
      <c r="C582" t="s">
        <v>2</v>
      </c>
      <c r="D582" t="s">
        <v>430</v>
      </c>
      <c r="E582" t="s">
        <v>185</v>
      </c>
      <c r="F582" s="54" t="e">
        <f>VLOOKUP(A582,Costs!E:G,3,FALSE)</f>
        <v>#N/A</v>
      </c>
      <c r="G582" s="61">
        <f>Costs!G$24</f>
        <v>0</v>
      </c>
      <c r="K582" s="1"/>
      <c r="L582" s="1"/>
      <c r="P582" s="1"/>
      <c r="Q582" s="1"/>
      <c r="U582" s="1"/>
      <c r="V582" s="1"/>
      <c r="Z582" s="1"/>
      <c r="AA582" s="1"/>
      <c r="AE582" s="1"/>
      <c r="AF582" s="1"/>
      <c r="AJ582" s="1"/>
      <c r="AK582" s="1"/>
      <c r="AO582" s="1"/>
      <c r="AP582" s="1"/>
      <c r="AT582" s="1"/>
      <c r="AU582" s="1"/>
      <c r="AY582" s="1"/>
      <c r="AZ582" s="1"/>
      <c r="BD582" s="1"/>
      <c r="BE582" s="1"/>
      <c r="BI582" s="1"/>
      <c r="BJ582" s="1"/>
      <c r="BN582" s="1"/>
      <c r="BO582" s="1"/>
    </row>
    <row r="583" spans="1:70" ht="15.75" thickBot="1" x14ac:dyDescent="0.3">
      <c r="A583" s="22">
        <v>5100</v>
      </c>
      <c r="B583" s="22" t="s">
        <v>185</v>
      </c>
      <c r="C583" s="2" t="s">
        <v>2</v>
      </c>
      <c r="D583" s="2" t="s">
        <v>430</v>
      </c>
      <c r="E583" s="2" t="s">
        <v>185</v>
      </c>
      <c r="F583" s="59" t="e">
        <f>VLOOKUP(A583,Costs!E:G,3,FALSE)</f>
        <v>#N/A</v>
      </c>
      <c r="G583" s="66">
        <f>Costs!G$24</f>
        <v>0</v>
      </c>
      <c r="H583" s="28"/>
      <c r="J583" s="2"/>
      <c r="K583" s="22"/>
      <c r="L583" s="22"/>
      <c r="M583" s="2"/>
      <c r="N583" s="2"/>
      <c r="O583" s="2"/>
      <c r="P583" s="22"/>
      <c r="Q583" s="22"/>
      <c r="R583" s="2"/>
      <c r="S583" s="2"/>
      <c r="T583" s="2"/>
      <c r="U583" s="22"/>
      <c r="V583" s="22"/>
      <c r="W583" s="2"/>
      <c r="X583" s="2"/>
      <c r="Y583" s="2"/>
      <c r="Z583" s="22"/>
      <c r="AA583" s="22"/>
      <c r="AB583" s="2"/>
      <c r="AC583" s="2"/>
      <c r="AD583" s="2"/>
      <c r="AE583" s="22"/>
      <c r="AF583" s="22"/>
      <c r="AG583" s="2"/>
      <c r="AH583" s="2"/>
      <c r="AI583" s="2"/>
      <c r="AJ583" s="22"/>
      <c r="AK583" s="22"/>
      <c r="AL583" s="2"/>
      <c r="AM583" s="2"/>
      <c r="AN583" s="2"/>
      <c r="AO583" s="22"/>
      <c r="AP583" s="22"/>
      <c r="AQ583" s="2"/>
      <c r="AR583" s="2"/>
      <c r="AS583" s="2"/>
      <c r="AT583" s="22"/>
      <c r="AU583" s="22"/>
      <c r="AV583" s="2"/>
      <c r="AW583" s="2"/>
      <c r="AX583" s="2"/>
      <c r="AY583" s="22"/>
      <c r="AZ583" s="22"/>
      <c r="BA583" s="2"/>
      <c r="BB583" s="2"/>
      <c r="BC583" s="2"/>
      <c r="BD583" s="22"/>
      <c r="BE583" s="22"/>
      <c r="BF583" s="2"/>
      <c r="BG583" s="2"/>
      <c r="BH583" s="2"/>
      <c r="BI583" s="22"/>
      <c r="BJ583" s="22"/>
      <c r="BK583" s="2"/>
      <c r="BL583" s="2"/>
      <c r="BM583" s="2"/>
      <c r="BN583" s="22"/>
      <c r="BO583" s="22"/>
      <c r="BP583" s="2"/>
      <c r="BQ583" s="2"/>
      <c r="BR583" s="2"/>
    </row>
    <row r="584" spans="1:70" x14ac:dyDescent="0.25">
      <c r="A584" s="1">
        <v>52</v>
      </c>
      <c r="B584" s="1" t="s">
        <v>186</v>
      </c>
      <c r="C584" t="s">
        <v>2</v>
      </c>
      <c r="D584" t="s">
        <v>429</v>
      </c>
      <c r="E584" t="s">
        <v>186</v>
      </c>
      <c r="F584" s="54" t="e">
        <f>VLOOKUP(A584,Costs!E:G,3,FALSE)</f>
        <v>#N/A</v>
      </c>
      <c r="G584" s="61">
        <f>Costs!G$24</f>
        <v>0</v>
      </c>
      <c r="K584" s="1"/>
      <c r="L584" s="1"/>
      <c r="P584" s="1"/>
      <c r="Q584" s="1"/>
      <c r="U584" s="1"/>
      <c r="V584" s="1"/>
      <c r="Z584" s="1"/>
      <c r="AA584" s="1"/>
      <c r="AE584" s="1"/>
      <c r="AF584" s="1"/>
      <c r="AJ584" s="1"/>
      <c r="AK584" s="1"/>
      <c r="AO584" s="1"/>
      <c r="AP584" s="1"/>
      <c r="AT584" s="1"/>
      <c r="AU584" s="1"/>
      <c r="AY584" s="1"/>
      <c r="AZ584" s="1"/>
      <c r="BD584" s="1"/>
      <c r="BE584" s="1"/>
      <c r="BI584" s="1"/>
      <c r="BJ584" s="1"/>
      <c r="BN584" s="1"/>
      <c r="BO584" s="1"/>
    </row>
    <row r="585" spans="1:70" x14ac:dyDescent="0.25">
      <c r="A585" s="1">
        <v>522</v>
      </c>
      <c r="B585" s="1" t="s">
        <v>187</v>
      </c>
      <c r="C585" t="s">
        <v>2</v>
      </c>
      <c r="D585" t="s">
        <v>429</v>
      </c>
      <c r="E585" t="s">
        <v>186</v>
      </c>
      <c r="F585" s="54" t="e">
        <f>VLOOKUP(A585,Costs!E:G,3,FALSE)</f>
        <v>#N/A</v>
      </c>
      <c r="G585" s="61">
        <f>Costs!G$24</f>
        <v>0</v>
      </c>
      <c r="K585" s="1"/>
      <c r="L585" s="1"/>
      <c r="P585" s="1"/>
      <c r="Q585" s="1"/>
      <c r="U585" s="1"/>
      <c r="V585" s="1"/>
      <c r="Z585" s="1"/>
      <c r="AA585" s="1"/>
      <c r="AE585" s="1"/>
      <c r="AF585" s="1"/>
      <c r="AJ585" s="1"/>
      <c r="AK585" s="1"/>
      <c r="AO585" s="1"/>
      <c r="AP585" s="1"/>
      <c r="AT585" s="1"/>
      <c r="AU585" s="1"/>
      <c r="AY585" s="1"/>
      <c r="AZ585" s="1"/>
      <c r="BD585" s="1"/>
      <c r="BE585" s="1"/>
      <c r="BI585" s="1"/>
      <c r="BJ585" s="1"/>
      <c r="BN585" s="1"/>
      <c r="BO585" s="1"/>
    </row>
    <row r="586" spans="1:70" x14ac:dyDescent="0.25">
      <c r="A586" s="1">
        <v>5221</v>
      </c>
      <c r="B586" s="1" t="s">
        <v>188</v>
      </c>
      <c r="C586" t="s">
        <v>2</v>
      </c>
      <c r="D586" t="s">
        <v>429</v>
      </c>
      <c r="E586" t="s">
        <v>186</v>
      </c>
      <c r="F586" s="54" t="e">
        <f>VLOOKUP(A586,Costs!E:G,3,FALSE)</f>
        <v>#N/A</v>
      </c>
      <c r="G586" s="61">
        <f>Costs!G$24</f>
        <v>0</v>
      </c>
      <c r="K586" s="1"/>
      <c r="L586" s="1"/>
      <c r="P586" s="1"/>
      <c r="Q586" s="1"/>
      <c r="U586" s="1"/>
      <c r="V586" s="1"/>
      <c r="Z586" s="1"/>
      <c r="AA586" s="1"/>
      <c r="AE586" s="1"/>
      <c r="AF586" s="1"/>
      <c r="AJ586" s="1"/>
      <c r="AK586" s="1"/>
      <c r="AO586" s="1"/>
      <c r="AP586" s="1"/>
      <c r="AT586" s="1"/>
      <c r="AU586" s="1"/>
      <c r="AY586" s="1"/>
      <c r="AZ586" s="1"/>
      <c r="BD586" s="1"/>
      <c r="BE586" s="1"/>
      <c r="BI586" s="1"/>
      <c r="BJ586" s="1"/>
      <c r="BN586" s="1"/>
      <c r="BO586" s="1"/>
    </row>
    <row r="587" spans="1:70" x14ac:dyDescent="0.25">
      <c r="A587" s="1">
        <v>5222</v>
      </c>
      <c r="B587" s="1" t="s">
        <v>189</v>
      </c>
      <c r="C587" t="s">
        <v>2</v>
      </c>
      <c r="D587" t="s">
        <v>429</v>
      </c>
      <c r="E587" t="s">
        <v>186</v>
      </c>
      <c r="F587" s="54" t="e">
        <f>VLOOKUP(A587,Costs!E:G,3,FALSE)</f>
        <v>#N/A</v>
      </c>
      <c r="G587" s="61">
        <f>Costs!G$24</f>
        <v>0</v>
      </c>
      <c r="K587" s="1"/>
      <c r="L587" s="1"/>
      <c r="P587" s="1"/>
      <c r="Q587" s="1"/>
      <c r="U587" s="1"/>
      <c r="V587" s="1"/>
      <c r="Z587" s="1"/>
      <c r="AA587" s="1"/>
      <c r="AE587" s="1"/>
      <c r="AF587" s="1"/>
      <c r="AJ587" s="1"/>
      <c r="AK587" s="1"/>
      <c r="AO587" s="1"/>
      <c r="AP587" s="1"/>
      <c r="AT587" s="1"/>
      <c r="AU587" s="1"/>
      <c r="AY587" s="1"/>
      <c r="AZ587" s="1"/>
      <c r="BD587" s="1"/>
      <c r="BE587" s="1"/>
      <c r="BI587" s="1"/>
      <c r="BJ587" s="1"/>
      <c r="BN587" s="1"/>
      <c r="BO587" s="1"/>
    </row>
    <row r="588" spans="1:70" x14ac:dyDescent="0.25">
      <c r="A588" s="1">
        <v>5223</v>
      </c>
      <c r="B588" s="1" t="s">
        <v>190</v>
      </c>
      <c r="C588" t="s">
        <v>2</v>
      </c>
      <c r="D588" t="s">
        <v>429</v>
      </c>
      <c r="E588" t="s">
        <v>186</v>
      </c>
      <c r="F588" s="54" t="e">
        <f>VLOOKUP(A588,Costs!E:G,3,FALSE)</f>
        <v>#N/A</v>
      </c>
      <c r="G588" s="61">
        <f>Costs!G$24</f>
        <v>0</v>
      </c>
      <c r="K588" s="1"/>
      <c r="L588" s="1"/>
      <c r="P588" s="1"/>
      <c r="Q588" s="1"/>
      <c r="U588" s="1"/>
      <c r="V588" s="1"/>
      <c r="Z588" s="1"/>
      <c r="AA588" s="1"/>
      <c r="AE588" s="1"/>
      <c r="AF588" s="1"/>
      <c r="AJ588" s="1"/>
      <c r="AK588" s="1"/>
      <c r="AO588" s="1"/>
      <c r="AP588" s="1"/>
      <c r="AT588" s="1"/>
      <c r="AU588" s="1"/>
      <c r="AY588" s="1"/>
      <c r="AZ588" s="1"/>
      <c r="BD588" s="1"/>
      <c r="BE588" s="1"/>
      <c r="BI588" s="1"/>
      <c r="BJ588" s="1"/>
      <c r="BN588" s="1"/>
      <c r="BO588" s="1"/>
    </row>
    <row r="589" spans="1:70" x14ac:dyDescent="0.25">
      <c r="A589" s="1">
        <v>5229</v>
      </c>
      <c r="B589" s="1" t="s">
        <v>191</v>
      </c>
      <c r="C589" t="s">
        <v>1</v>
      </c>
      <c r="D589" t="s">
        <v>429</v>
      </c>
      <c r="E589" t="s">
        <v>186</v>
      </c>
      <c r="F589" s="54" t="e">
        <f>VLOOKUP(A589,Costs!E:G,3,FALSE)</f>
        <v>#N/A</v>
      </c>
      <c r="G589" s="61">
        <f>Costs!G$24</f>
        <v>0</v>
      </c>
      <c r="K589" s="1"/>
      <c r="L589" s="1"/>
      <c r="P589" s="1"/>
      <c r="Q589" s="1"/>
      <c r="U589" s="1"/>
      <c r="V589" s="1"/>
      <c r="Z589" s="1"/>
      <c r="AA589" s="1"/>
      <c r="AE589" s="1"/>
      <c r="AF589" s="1"/>
      <c r="AJ589" s="1"/>
      <c r="AK589" s="1"/>
      <c r="AO589" s="1"/>
      <c r="AP589" s="1"/>
      <c r="AT589" s="1"/>
      <c r="AU589" s="1"/>
      <c r="AY589" s="1"/>
      <c r="AZ589" s="1"/>
      <c r="BD589" s="1"/>
      <c r="BE589" s="1"/>
      <c r="BI589" s="1"/>
      <c r="BJ589" s="1"/>
      <c r="BN589" s="1"/>
      <c r="BO589" s="1"/>
    </row>
    <row r="590" spans="1:70" x14ac:dyDescent="0.25">
      <c r="A590" s="1">
        <v>523</v>
      </c>
      <c r="B590" s="1" t="s">
        <v>192</v>
      </c>
      <c r="C590" t="s">
        <v>2</v>
      </c>
      <c r="D590" t="s">
        <v>429</v>
      </c>
      <c r="E590" t="s">
        <v>192</v>
      </c>
      <c r="F590" s="54" t="e">
        <f>VLOOKUP(A590,Costs!E:G,3,FALSE)</f>
        <v>#N/A</v>
      </c>
      <c r="G590" s="61">
        <f>Costs!G$24</f>
        <v>0</v>
      </c>
      <c r="K590" s="1"/>
      <c r="L590" s="1"/>
      <c r="P590" s="1"/>
      <c r="Q590" s="1"/>
      <c r="U590" s="1"/>
      <c r="V590" s="1"/>
      <c r="Z590" s="1"/>
      <c r="AA590" s="1"/>
      <c r="AE590" s="1"/>
      <c r="AF590" s="1"/>
      <c r="AJ590" s="1"/>
      <c r="AK590" s="1"/>
      <c r="AO590" s="1"/>
      <c r="AP590" s="1"/>
      <c r="AT590" s="1"/>
      <c r="AU590" s="1"/>
      <c r="AY590" s="1"/>
      <c r="AZ590" s="1"/>
      <c r="BD590" s="1"/>
      <c r="BE590" s="1"/>
      <c r="BI590" s="1"/>
      <c r="BJ590" s="1"/>
      <c r="BN590" s="1"/>
      <c r="BO590" s="1"/>
    </row>
    <row r="591" spans="1:70" ht="15.75" thickBot="1" x14ac:dyDescent="0.3">
      <c r="A591" s="22">
        <v>5232</v>
      </c>
      <c r="B591" s="22" t="s">
        <v>193</v>
      </c>
      <c r="C591" s="2" t="s">
        <v>2</v>
      </c>
      <c r="D591" s="2" t="s">
        <v>429</v>
      </c>
      <c r="E591" s="2" t="s">
        <v>192</v>
      </c>
      <c r="F591" s="59" t="e">
        <f>VLOOKUP(A591,Costs!E:G,3,FALSE)</f>
        <v>#N/A</v>
      </c>
      <c r="G591" s="66">
        <f>Costs!G$24</f>
        <v>0</v>
      </c>
      <c r="H591" s="28"/>
      <c r="J591" s="2"/>
      <c r="K591" s="22"/>
      <c r="L591" s="22"/>
      <c r="M591" s="2"/>
      <c r="N591" s="2"/>
      <c r="O591" s="2"/>
      <c r="P591" s="22"/>
      <c r="Q591" s="22"/>
      <c r="R591" s="2"/>
      <c r="S591" s="2"/>
      <c r="T591" s="2"/>
      <c r="U591" s="22"/>
      <c r="V591" s="22"/>
      <c r="W591" s="2"/>
      <c r="X591" s="2"/>
      <c r="Y591" s="2"/>
      <c r="Z591" s="22"/>
      <c r="AA591" s="22"/>
      <c r="AB591" s="2"/>
      <c r="AC591" s="2"/>
      <c r="AD591" s="2"/>
      <c r="AE591" s="22"/>
      <c r="AF591" s="22"/>
      <c r="AG591" s="2"/>
      <c r="AH591" s="2"/>
      <c r="AI591" s="2"/>
      <c r="AJ591" s="22"/>
      <c r="AK591" s="22"/>
      <c r="AL591" s="2"/>
      <c r="AM591" s="2"/>
      <c r="AN591" s="2"/>
      <c r="AO591" s="22"/>
      <c r="AP591" s="22"/>
      <c r="AQ591" s="2"/>
      <c r="AR591" s="2"/>
      <c r="AS591" s="2"/>
      <c r="AT591" s="22"/>
      <c r="AU591" s="22"/>
      <c r="AV591" s="2"/>
      <c r="AW591" s="2"/>
      <c r="AX591" s="2"/>
      <c r="AY591" s="22"/>
      <c r="AZ591" s="22"/>
      <c r="BA591" s="2"/>
      <c r="BB591" s="2"/>
      <c r="BC591" s="2"/>
      <c r="BD591" s="22"/>
      <c r="BE591" s="22"/>
      <c r="BF591" s="2"/>
      <c r="BG591" s="2"/>
      <c r="BH591" s="2"/>
      <c r="BI591" s="22"/>
      <c r="BJ591" s="22"/>
      <c r="BK591" s="2"/>
      <c r="BL591" s="2"/>
      <c r="BM591" s="2"/>
      <c r="BN591" s="22"/>
      <c r="BO591" s="22"/>
      <c r="BP591" s="2"/>
      <c r="BQ591" s="2"/>
      <c r="BR591" s="2"/>
    </row>
    <row r="592" spans="1:70" x14ac:dyDescent="0.25">
      <c r="A592" s="1">
        <v>53</v>
      </c>
      <c r="B592" s="1" t="s">
        <v>194</v>
      </c>
      <c r="C592" t="s">
        <v>2</v>
      </c>
      <c r="D592" t="s">
        <v>430</v>
      </c>
      <c r="E592" t="s">
        <v>194</v>
      </c>
      <c r="F592" s="54" t="e">
        <f>VLOOKUP(A592,Costs!E:G,3,FALSE)</f>
        <v>#N/A</v>
      </c>
      <c r="G592" s="61">
        <f>Costs!G$24</f>
        <v>0</v>
      </c>
      <c r="K592" s="1"/>
      <c r="L592" s="1"/>
      <c r="P592" s="1"/>
      <c r="Q592" s="1"/>
      <c r="U592" s="1"/>
      <c r="V592" s="1"/>
      <c r="Z592" s="1"/>
      <c r="AA592" s="1"/>
      <c r="AE592" s="1"/>
      <c r="AF592" s="1"/>
      <c r="AJ592" s="1"/>
      <c r="AK592" s="1"/>
      <c r="AO592" s="1"/>
      <c r="AP592" s="1"/>
      <c r="AT592" s="1"/>
      <c r="AU592" s="1"/>
      <c r="AY592" s="1"/>
      <c r="AZ592" s="1"/>
      <c r="BD592" s="1"/>
      <c r="BE592" s="1"/>
      <c r="BI592" s="1"/>
      <c r="BJ592" s="1"/>
      <c r="BN592" s="1"/>
      <c r="BO592" s="1"/>
    </row>
    <row r="593" spans="1:70" x14ac:dyDescent="0.25">
      <c r="A593" s="1">
        <v>533</v>
      </c>
      <c r="B593" s="1" t="s">
        <v>195</v>
      </c>
      <c r="C593" t="s">
        <v>0</v>
      </c>
      <c r="D593" t="s">
        <v>430</v>
      </c>
      <c r="E593" t="s">
        <v>194</v>
      </c>
      <c r="F593" s="54" t="e">
        <f>VLOOKUP(A593,Costs!E:G,3,FALSE)</f>
        <v>#N/A</v>
      </c>
      <c r="G593" s="61">
        <f>Costs!G$24</f>
        <v>0</v>
      </c>
      <c r="K593" s="1"/>
      <c r="L593" s="1"/>
      <c r="P593" s="1"/>
      <c r="Q593" s="1"/>
      <c r="U593" s="1"/>
      <c r="V593" s="1"/>
      <c r="Z593" s="1"/>
      <c r="AA593" s="1"/>
      <c r="AE593" s="1"/>
      <c r="AF593" s="1"/>
      <c r="AJ593" s="1"/>
      <c r="AK593" s="1"/>
      <c r="AO593" s="1"/>
      <c r="AP593" s="1"/>
      <c r="AT593" s="1"/>
      <c r="AU593" s="1"/>
      <c r="AY593" s="1"/>
      <c r="AZ593" s="1"/>
      <c r="BD593" s="1"/>
      <c r="BE593" s="1"/>
      <c r="BI593" s="1"/>
      <c r="BJ593" s="1"/>
      <c r="BN593" s="1"/>
      <c r="BO593" s="1"/>
    </row>
    <row r="594" spans="1:70" x14ac:dyDescent="0.25">
      <c r="A594" s="1">
        <v>5331</v>
      </c>
      <c r="B594" s="1" t="s">
        <v>196</v>
      </c>
      <c r="C594" t="s">
        <v>0</v>
      </c>
      <c r="D594" t="s">
        <v>430</v>
      </c>
      <c r="E594" t="s">
        <v>194</v>
      </c>
      <c r="F594" s="54" t="e">
        <f>VLOOKUP(A594,Costs!E:G,3,FALSE)</f>
        <v>#N/A</v>
      </c>
      <c r="G594" s="61">
        <f>Costs!G$24</f>
        <v>0</v>
      </c>
      <c r="K594" s="1"/>
      <c r="L594" s="1"/>
      <c r="P594" s="1"/>
      <c r="Q594" s="1"/>
      <c r="U594" s="1"/>
      <c r="V594" s="1"/>
      <c r="Z594" s="1"/>
      <c r="AA594" s="1"/>
      <c r="AE594" s="1"/>
      <c r="AF594" s="1"/>
      <c r="AJ594" s="1"/>
      <c r="AK594" s="1"/>
      <c r="AO594" s="1"/>
      <c r="AP594" s="1"/>
      <c r="AT594" s="1"/>
      <c r="AU594" s="1"/>
      <c r="AY594" s="1"/>
      <c r="AZ594" s="1"/>
      <c r="BD594" s="1"/>
      <c r="BE594" s="1"/>
      <c r="BI594" s="1"/>
      <c r="BJ594" s="1"/>
      <c r="BN594" s="1"/>
      <c r="BO594" s="1"/>
    </row>
    <row r="595" spans="1:70" ht="15.75" thickBot="1" x14ac:dyDescent="0.3">
      <c r="A595" s="22">
        <v>5332</v>
      </c>
      <c r="B595" s="22" t="s">
        <v>197</v>
      </c>
      <c r="C595" s="2" t="s">
        <v>0</v>
      </c>
      <c r="D595" s="2" t="s">
        <v>430</v>
      </c>
      <c r="E595" s="2" t="s">
        <v>194</v>
      </c>
      <c r="F595" s="59" t="e">
        <f>VLOOKUP(A595,Costs!E:G,3,FALSE)</f>
        <v>#N/A</v>
      </c>
      <c r="G595" s="66">
        <f>Costs!G$24</f>
        <v>0</v>
      </c>
      <c r="H595" s="28"/>
      <c r="J595" s="2"/>
      <c r="K595" s="22"/>
      <c r="L595" s="22"/>
      <c r="M595" s="2"/>
      <c r="N595" s="2"/>
      <c r="O595" s="2"/>
      <c r="P595" s="22"/>
      <c r="Q595" s="22"/>
      <c r="R595" s="2"/>
      <c r="S595" s="2"/>
      <c r="T595" s="2"/>
      <c r="U595" s="22"/>
      <c r="V595" s="22"/>
      <c r="W595" s="2"/>
      <c r="X595" s="2"/>
      <c r="Y595" s="2"/>
      <c r="Z595" s="22"/>
      <c r="AA595" s="22"/>
      <c r="AB595" s="2"/>
      <c r="AC595" s="2"/>
      <c r="AD595" s="2"/>
      <c r="AE595" s="22"/>
      <c r="AF595" s="22"/>
      <c r="AG595" s="2"/>
      <c r="AH595" s="2"/>
      <c r="AI595" s="2"/>
      <c r="AJ595" s="22"/>
      <c r="AK595" s="22"/>
      <c r="AL595" s="2"/>
      <c r="AM595" s="2"/>
      <c r="AN595" s="2"/>
      <c r="AO595" s="22"/>
      <c r="AP595" s="22"/>
      <c r="AQ595" s="2"/>
      <c r="AR595" s="2"/>
      <c r="AS595" s="2"/>
      <c r="AT595" s="22"/>
      <c r="AU595" s="22"/>
      <c r="AV595" s="2"/>
      <c r="AW595" s="2"/>
      <c r="AX595" s="2"/>
      <c r="AY595" s="22"/>
      <c r="AZ595" s="22"/>
      <c r="BA595" s="2"/>
      <c r="BB595" s="2"/>
      <c r="BC595" s="2"/>
      <c r="BD595" s="22"/>
      <c r="BE595" s="22"/>
      <c r="BF595" s="2"/>
      <c r="BG595" s="2"/>
      <c r="BH595" s="2"/>
      <c r="BI595" s="22"/>
      <c r="BJ595" s="22"/>
      <c r="BK595" s="2"/>
      <c r="BL595" s="2"/>
      <c r="BM595" s="2"/>
      <c r="BN595" s="22"/>
      <c r="BO595" s="22"/>
      <c r="BP595" s="2"/>
      <c r="BQ595" s="2"/>
      <c r="BR595" s="2"/>
    </row>
    <row r="596" spans="1:70" x14ac:dyDescent="0.25">
      <c r="A596" s="1">
        <v>54</v>
      </c>
      <c r="B596" s="1" t="s">
        <v>198</v>
      </c>
      <c r="C596" t="s">
        <v>2</v>
      </c>
      <c r="D596" t="s">
        <v>429</v>
      </c>
      <c r="E596" t="s">
        <v>198</v>
      </c>
      <c r="F596" s="54" t="e">
        <f>VLOOKUP(A596,Costs!E:G,3,FALSE)</f>
        <v>#N/A</v>
      </c>
      <c r="G596" s="61">
        <f>Costs!G$24</f>
        <v>0</v>
      </c>
      <c r="K596" s="1"/>
      <c r="L596" s="1"/>
      <c r="P596" s="1"/>
      <c r="Q596" s="1"/>
      <c r="U596" s="1"/>
      <c r="V596" s="1"/>
      <c r="Z596" s="1"/>
      <c r="AA596" s="1"/>
      <c r="AE596" s="1"/>
      <c r="AF596" s="1"/>
      <c r="AJ596" s="1"/>
      <c r="AK596" s="1"/>
      <c r="AO596" s="1"/>
      <c r="AP596" s="1"/>
      <c r="AT596" s="1"/>
      <c r="AU596" s="1"/>
      <c r="AY596" s="1"/>
      <c r="AZ596" s="1"/>
      <c r="BD596" s="1"/>
      <c r="BE596" s="1"/>
      <c r="BI596" s="1"/>
      <c r="BJ596" s="1"/>
      <c r="BN596" s="1"/>
      <c r="BO596" s="1"/>
    </row>
    <row r="597" spans="1:70" x14ac:dyDescent="0.25">
      <c r="A597" s="1">
        <v>541</v>
      </c>
      <c r="B597" s="1" t="s">
        <v>199</v>
      </c>
      <c r="C597" t="s">
        <v>2</v>
      </c>
      <c r="D597" t="s">
        <v>429</v>
      </c>
      <c r="E597" t="s">
        <v>198</v>
      </c>
      <c r="F597" s="54" t="e">
        <f>VLOOKUP(A597,Costs!E:G,3,FALSE)</f>
        <v>#N/A</v>
      </c>
      <c r="G597" s="61">
        <f>Costs!G$24</f>
        <v>0</v>
      </c>
      <c r="K597" s="1"/>
      <c r="L597" s="1"/>
      <c r="P597" s="1"/>
      <c r="Q597" s="1"/>
      <c r="U597" s="1"/>
      <c r="V597" s="1"/>
      <c r="Z597" s="1"/>
      <c r="AA597" s="1"/>
      <c r="AE597" s="1"/>
      <c r="AF597" s="1"/>
      <c r="AJ597" s="1"/>
      <c r="AK597" s="1"/>
      <c r="AO597" s="1"/>
      <c r="AP597" s="1"/>
      <c r="AT597" s="1"/>
      <c r="AU597" s="1"/>
      <c r="AY597" s="1"/>
      <c r="AZ597" s="1"/>
      <c r="BD597" s="1"/>
      <c r="BE597" s="1"/>
      <c r="BI597" s="1"/>
      <c r="BJ597" s="1"/>
      <c r="BN597" s="1"/>
      <c r="BO597" s="1"/>
    </row>
    <row r="598" spans="1:70" x14ac:dyDescent="0.25">
      <c r="A598" s="1">
        <v>5411</v>
      </c>
      <c r="B598" s="1" t="s">
        <v>200</v>
      </c>
      <c r="C598" t="s">
        <v>2</v>
      </c>
      <c r="D598" t="s">
        <v>429</v>
      </c>
      <c r="E598" t="s">
        <v>198</v>
      </c>
      <c r="F598" s="54" t="e">
        <f>VLOOKUP(A598,Costs!E:G,3,FALSE)</f>
        <v>#N/A</v>
      </c>
      <c r="G598" s="61">
        <f>Costs!G$24</f>
        <v>0</v>
      </c>
      <c r="K598" s="1"/>
      <c r="L598" s="1"/>
      <c r="P598" s="1"/>
      <c r="Q598" s="1"/>
      <c r="U598" s="1"/>
      <c r="V598" s="1"/>
      <c r="Z598" s="1"/>
      <c r="AA598" s="1"/>
      <c r="AE598" s="1"/>
      <c r="AF598" s="1"/>
      <c r="AJ598" s="1"/>
      <c r="AK598" s="1"/>
      <c r="AO598" s="1"/>
      <c r="AP598" s="1"/>
      <c r="AT598" s="1"/>
      <c r="AU598" s="1"/>
      <c r="AY598" s="1"/>
      <c r="AZ598" s="1"/>
      <c r="BD598" s="1"/>
      <c r="BE598" s="1"/>
      <c r="BI598" s="1"/>
      <c r="BJ598" s="1"/>
      <c r="BN598" s="1"/>
      <c r="BO598" s="1"/>
    </row>
    <row r="599" spans="1:70" x14ac:dyDescent="0.25">
      <c r="A599" s="1">
        <v>5413</v>
      </c>
      <c r="B599" s="1" t="s">
        <v>199</v>
      </c>
      <c r="C599" t="s">
        <v>2</v>
      </c>
      <c r="D599" t="s">
        <v>429</v>
      </c>
      <c r="E599" t="s">
        <v>198</v>
      </c>
      <c r="F599" s="54" t="e">
        <f>VLOOKUP(A599,Costs!E:G,3,FALSE)</f>
        <v>#N/A</v>
      </c>
      <c r="G599" s="61">
        <f>Costs!G$24</f>
        <v>0</v>
      </c>
      <c r="K599" s="1"/>
      <c r="L599" s="1"/>
      <c r="P599" s="1"/>
      <c r="Q599" s="1"/>
      <c r="U599" s="1"/>
      <c r="V599" s="1"/>
      <c r="Z599" s="1"/>
      <c r="AA599" s="1"/>
      <c r="AE599" s="1"/>
      <c r="AF599" s="1"/>
      <c r="AJ599" s="1"/>
      <c r="AK599" s="1"/>
      <c r="AO599" s="1"/>
      <c r="AP599" s="1"/>
      <c r="AT599" s="1"/>
      <c r="AU599" s="1"/>
      <c r="AY599" s="1"/>
      <c r="AZ599" s="1"/>
      <c r="BD599" s="1"/>
      <c r="BE599" s="1"/>
      <c r="BI599" s="1"/>
      <c r="BJ599" s="1"/>
      <c r="BN599" s="1"/>
      <c r="BO599" s="1"/>
    </row>
    <row r="600" spans="1:70" x14ac:dyDescent="0.25">
      <c r="A600" s="1">
        <v>54131</v>
      </c>
      <c r="B600" s="1" t="s">
        <v>201</v>
      </c>
      <c r="C600" t="s">
        <v>4</v>
      </c>
      <c r="D600" t="s">
        <v>429</v>
      </c>
      <c r="E600" t="s">
        <v>198</v>
      </c>
      <c r="F600" s="54" t="e">
        <f>VLOOKUP(A600,Costs!E:G,3,FALSE)</f>
        <v>#N/A</v>
      </c>
      <c r="G600" s="61">
        <f>Costs!G$24</f>
        <v>0</v>
      </c>
      <c r="K600" s="1"/>
      <c r="L600" s="1"/>
      <c r="P600" s="1"/>
      <c r="Q600" s="1"/>
      <c r="U600" s="1"/>
      <c r="V600" s="1"/>
      <c r="Z600" s="1"/>
      <c r="AA600" s="1"/>
      <c r="AE600" s="1"/>
      <c r="AF600" s="1"/>
      <c r="AJ600" s="1"/>
      <c r="AK600" s="1"/>
      <c r="AO600" s="1"/>
      <c r="AP600" s="1"/>
      <c r="AT600" s="1"/>
      <c r="AU600" s="1"/>
      <c r="AY600" s="1"/>
      <c r="AZ600" s="1"/>
      <c r="BD600" s="1"/>
      <c r="BE600" s="1"/>
      <c r="BI600" s="1"/>
      <c r="BJ600" s="1"/>
      <c r="BN600" s="1"/>
      <c r="BO600" s="1"/>
    </row>
    <row r="601" spans="1:70" ht="15.75" thickBot="1" x14ac:dyDescent="0.3">
      <c r="A601" s="22">
        <v>5419</v>
      </c>
      <c r="B601" s="22" t="s">
        <v>202</v>
      </c>
      <c r="C601" s="2" t="s">
        <v>1</v>
      </c>
      <c r="D601" s="2" t="s">
        <v>429</v>
      </c>
      <c r="E601" s="2" t="s">
        <v>198</v>
      </c>
      <c r="F601" s="59" t="e">
        <f>VLOOKUP(A601,Costs!E:G,3,FALSE)</f>
        <v>#N/A</v>
      </c>
      <c r="G601" s="66">
        <f>Costs!G$24</f>
        <v>0</v>
      </c>
      <c r="H601" s="42"/>
      <c r="J601" s="2"/>
      <c r="K601" s="22"/>
      <c r="L601" s="22"/>
      <c r="M601" s="2"/>
      <c r="N601" s="2"/>
      <c r="O601" s="2"/>
      <c r="P601" s="22"/>
      <c r="Q601" s="22"/>
      <c r="R601" s="2"/>
      <c r="S601" s="2"/>
      <c r="T601" s="2"/>
      <c r="U601" s="22"/>
      <c r="V601" s="22"/>
      <c r="W601" s="2"/>
      <c r="X601" s="2"/>
      <c r="Y601" s="2"/>
      <c r="Z601" s="22"/>
      <c r="AA601" s="22"/>
      <c r="AB601" s="2"/>
      <c r="AC601" s="2"/>
      <c r="AD601" s="2"/>
      <c r="AE601" s="22"/>
      <c r="AF601" s="22"/>
      <c r="AG601" s="2"/>
      <c r="AH601" s="2"/>
      <c r="AI601" s="2"/>
      <c r="AJ601" s="22"/>
      <c r="AK601" s="22"/>
      <c r="AL601" s="2"/>
      <c r="AM601" s="2"/>
      <c r="AN601" s="2"/>
      <c r="AO601" s="22"/>
      <c r="AP601" s="22"/>
      <c r="AQ601" s="2"/>
      <c r="AR601" s="2"/>
      <c r="AS601" s="2"/>
      <c r="AT601" s="22"/>
      <c r="AU601" s="22"/>
      <c r="AV601" s="2"/>
      <c r="AW601" s="2"/>
      <c r="AX601" s="2"/>
      <c r="AY601" s="22"/>
      <c r="AZ601" s="22"/>
      <c r="BA601" s="2"/>
      <c r="BB601" s="2"/>
      <c r="BC601" s="2"/>
      <c r="BD601" s="22"/>
      <c r="BE601" s="22"/>
      <c r="BF601" s="2"/>
      <c r="BG601" s="2"/>
      <c r="BH601" s="2"/>
      <c r="BI601" s="22"/>
      <c r="BJ601" s="22"/>
      <c r="BK601" s="2"/>
      <c r="BL601" s="2"/>
      <c r="BM601" s="2"/>
      <c r="BN601" s="22"/>
      <c r="BO601" s="22"/>
      <c r="BP601" s="2"/>
      <c r="BQ601" s="2"/>
      <c r="BR601" s="2"/>
    </row>
    <row r="602" spans="1:70" x14ac:dyDescent="0.25">
      <c r="A602" s="1">
        <v>542</v>
      </c>
      <c r="B602" s="1" t="s">
        <v>203</v>
      </c>
      <c r="C602" t="s">
        <v>2</v>
      </c>
      <c r="D602" t="s">
        <v>430</v>
      </c>
      <c r="E602" t="s">
        <v>203</v>
      </c>
      <c r="F602" s="54" t="e">
        <f>VLOOKUP(A602,Costs!E:G,3,FALSE)</f>
        <v>#N/A</v>
      </c>
      <c r="G602" s="61">
        <f>Costs!G$24</f>
        <v>0</v>
      </c>
      <c r="K602" s="1"/>
      <c r="L602" s="1"/>
      <c r="P602" s="1"/>
      <c r="Q602" s="1"/>
      <c r="U602" s="1"/>
      <c r="V602" s="1"/>
      <c r="Z602" s="1"/>
      <c r="AA602" s="1"/>
      <c r="AE602" s="1"/>
      <c r="AF602" s="1"/>
      <c r="AJ602" s="1"/>
      <c r="AK602" s="1"/>
      <c r="AO602" s="1"/>
      <c r="AP602" s="1"/>
      <c r="AT602" s="1"/>
      <c r="AU602" s="1"/>
      <c r="AY602" s="1"/>
      <c r="AZ602" s="1"/>
      <c r="BD602" s="1"/>
      <c r="BE602" s="1"/>
      <c r="BI602" s="1"/>
      <c r="BJ602" s="1"/>
      <c r="BN602" s="1"/>
      <c r="BO602" s="1"/>
    </row>
    <row r="603" spans="1:70" x14ac:dyDescent="0.25">
      <c r="A603" s="1">
        <v>5421</v>
      </c>
      <c r="B603" s="1" t="s">
        <v>204</v>
      </c>
      <c r="C603" t="s">
        <v>2</v>
      </c>
      <c r="D603" t="s">
        <v>430</v>
      </c>
      <c r="E603" t="s">
        <v>203</v>
      </c>
      <c r="F603" s="54" t="e">
        <f>VLOOKUP(A603,Costs!E:G,3,FALSE)</f>
        <v>#N/A</v>
      </c>
      <c r="G603" s="61">
        <f>Costs!G$24</f>
        <v>0</v>
      </c>
      <c r="K603" s="1"/>
      <c r="L603" s="1"/>
      <c r="P603" s="1"/>
      <c r="Q603" s="1"/>
      <c r="U603" s="1"/>
      <c r="V603" s="1"/>
      <c r="Z603" s="1"/>
      <c r="AA603" s="1"/>
      <c r="AE603" s="1"/>
      <c r="AF603" s="1"/>
      <c r="AJ603" s="1"/>
      <c r="AK603" s="1"/>
      <c r="AO603" s="1"/>
      <c r="AP603" s="1"/>
      <c r="AT603" s="1"/>
      <c r="AU603" s="1"/>
      <c r="AY603" s="1"/>
      <c r="AZ603" s="1"/>
      <c r="BD603" s="1"/>
      <c r="BE603" s="1"/>
      <c r="BI603" s="1"/>
      <c r="BJ603" s="1"/>
      <c r="BN603" s="1"/>
      <c r="BO603" s="1"/>
    </row>
    <row r="604" spans="1:70" x14ac:dyDescent="0.25">
      <c r="A604" s="1">
        <v>5422</v>
      </c>
      <c r="B604" s="1" t="s">
        <v>205</v>
      </c>
      <c r="C604" t="s">
        <v>2</v>
      </c>
      <c r="D604" t="s">
        <v>430</v>
      </c>
      <c r="E604" t="s">
        <v>203</v>
      </c>
      <c r="F604" s="54" t="e">
        <f>VLOOKUP(A604,Costs!E:G,3,FALSE)</f>
        <v>#N/A</v>
      </c>
      <c r="G604" s="61">
        <f>Costs!G$24</f>
        <v>0</v>
      </c>
      <c r="K604" s="1"/>
      <c r="L604" s="1"/>
      <c r="P604" s="1"/>
      <c r="Q604" s="1"/>
      <c r="U604" s="1"/>
      <c r="V604" s="1"/>
      <c r="Z604" s="1"/>
      <c r="AA604" s="1"/>
      <c r="AE604" s="1"/>
      <c r="AF604" s="1"/>
      <c r="AJ604" s="1"/>
      <c r="AK604" s="1"/>
      <c r="AO604" s="1"/>
      <c r="AP604" s="1"/>
      <c r="AT604" s="1"/>
      <c r="AU604" s="1"/>
      <c r="AY604" s="1"/>
      <c r="AZ604" s="1"/>
      <c r="BD604" s="1"/>
      <c r="BE604" s="1"/>
      <c r="BI604" s="1"/>
      <c r="BJ604" s="1"/>
      <c r="BN604" s="1"/>
      <c r="BO604" s="1"/>
    </row>
    <row r="605" spans="1:70" x14ac:dyDescent="0.25">
      <c r="A605" s="1">
        <v>5423</v>
      </c>
      <c r="B605" s="1" t="s">
        <v>206</v>
      </c>
      <c r="C605" t="s">
        <v>1</v>
      </c>
      <c r="D605" t="s">
        <v>430</v>
      </c>
      <c r="E605" t="s">
        <v>203</v>
      </c>
      <c r="F605" s="54" t="e">
        <f>VLOOKUP(A605,Costs!E:G,3,FALSE)</f>
        <v>#N/A</v>
      </c>
      <c r="G605" s="61">
        <f>Costs!G$24</f>
        <v>0</v>
      </c>
      <c r="K605" s="1"/>
      <c r="L605" s="1"/>
      <c r="P605" s="1"/>
      <c r="Q605" s="1"/>
      <c r="U605" s="1"/>
      <c r="V605" s="1"/>
      <c r="Z605" s="1"/>
      <c r="AA605" s="1"/>
      <c r="AE605" s="1"/>
      <c r="AF605" s="1"/>
      <c r="AJ605" s="1"/>
      <c r="AK605" s="1"/>
      <c r="AO605" s="1"/>
      <c r="AP605" s="1"/>
      <c r="AT605" s="1"/>
      <c r="AU605" s="1"/>
      <c r="AY605" s="1"/>
      <c r="AZ605" s="1"/>
      <c r="BD605" s="1"/>
      <c r="BE605" s="1"/>
      <c r="BI605" s="1"/>
      <c r="BJ605" s="1"/>
      <c r="BN605" s="1"/>
      <c r="BO605" s="1"/>
    </row>
    <row r="606" spans="1:70" x14ac:dyDescent="0.25">
      <c r="A606" s="1">
        <v>5424</v>
      </c>
      <c r="B606" s="1" t="s">
        <v>207</v>
      </c>
      <c r="C606" t="s">
        <v>2</v>
      </c>
      <c r="D606" t="s">
        <v>430</v>
      </c>
      <c r="E606" t="s">
        <v>203</v>
      </c>
      <c r="F606" s="54" t="e">
        <f>VLOOKUP(A606,Costs!E:G,3,FALSE)</f>
        <v>#N/A</v>
      </c>
      <c r="G606" s="61">
        <f>Costs!G$24</f>
        <v>0</v>
      </c>
      <c r="K606" s="1"/>
      <c r="L606" s="1"/>
      <c r="P606" s="1"/>
      <c r="Q606" s="1"/>
      <c r="U606" s="1"/>
      <c r="V606" s="1"/>
      <c r="Z606" s="1"/>
      <c r="AA606" s="1"/>
      <c r="AE606" s="1"/>
      <c r="AF606" s="1"/>
      <c r="AJ606" s="1"/>
      <c r="AK606" s="1"/>
      <c r="AO606" s="1"/>
      <c r="AP606" s="1"/>
      <c r="AT606" s="1"/>
      <c r="AU606" s="1"/>
      <c r="AY606" s="1"/>
      <c r="AZ606" s="1"/>
      <c r="BD606" s="1"/>
      <c r="BE606" s="1"/>
      <c r="BI606" s="1"/>
      <c r="BJ606" s="1"/>
      <c r="BN606" s="1"/>
      <c r="BO606" s="1"/>
    </row>
    <row r="607" spans="1:70" x14ac:dyDescent="0.25">
      <c r="A607" s="1">
        <v>5428</v>
      </c>
      <c r="B607" s="1" t="s">
        <v>208</v>
      </c>
      <c r="C607" t="s">
        <v>4</v>
      </c>
      <c r="D607" t="s">
        <v>430</v>
      </c>
      <c r="E607" t="s">
        <v>203</v>
      </c>
      <c r="F607" s="54" t="e">
        <f>VLOOKUP(A607,Costs!E:G,3,FALSE)</f>
        <v>#N/A</v>
      </c>
      <c r="G607" s="61">
        <f>Costs!G$24</f>
        <v>0</v>
      </c>
      <c r="K607" s="1"/>
      <c r="L607" s="1"/>
      <c r="P607" s="1"/>
      <c r="Q607" s="1"/>
      <c r="U607" s="1"/>
      <c r="V607" s="1"/>
      <c r="Z607" s="1"/>
      <c r="AA607" s="1"/>
      <c r="AE607" s="1"/>
      <c r="AF607" s="1"/>
      <c r="AJ607" s="1"/>
      <c r="AK607" s="1"/>
      <c r="AO607" s="1"/>
      <c r="AP607" s="1"/>
      <c r="AT607" s="1"/>
      <c r="AU607" s="1"/>
      <c r="AY607" s="1"/>
      <c r="AZ607" s="1"/>
      <c r="BD607" s="1"/>
      <c r="BE607" s="1"/>
      <c r="BI607" s="1"/>
      <c r="BJ607" s="1"/>
      <c r="BN607" s="1"/>
      <c r="BO607" s="1"/>
    </row>
    <row r="608" spans="1:70" x14ac:dyDescent="0.25">
      <c r="A608" s="1">
        <v>544</v>
      </c>
      <c r="B608" s="1" t="s">
        <v>209</v>
      </c>
      <c r="C608" t="s">
        <v>2</v>
      </c>
      <c r="D608" t="s">
        <v>430</v>
      </c>
      <c r="E608" t="s">
        <v>209</v>
      </c>
      <c r="F608" s="54" t="e">
        <f>VLOOKUP(A608,Costs!E:G,3,FALSE)</f>
        <v>#N/A</v>
      </c>
      <c r="G608" s="61">
        <f>Costs!G$24</f>
        <v>0</v>
      </c>
      <c r="K608" s="1"/>
      <c r="L608" s="1"/>
      <c r="P608" s="1"/>
      <c r="Q608" s="1"/>
      <c r="U608" s="1"/>
      <c r="V608" s="1"/>
      <c r="Z608" s="1"/>
      <c r="AA608" s="1"/>
      <c r="AE608" s="1"/>
      <c r="AF608" s="1"/>
      <c r="AJ608" s="1"/>
      <c r="AK608" s="1"/>
      <c r="AO608" s="1"/>
      <c r="AP608" s="1"/>
      <c r="AT608" s="1"/>
      <c r="AU608" s="1"/>
      <c r="AY608" s="1"/>
      <c r="AZ608" s="1"/>
      <c r="BD608" s="1"/>
      <c r="BE608" s="1"/>
      <c r="BI608" s="1"/>
      <c r="BJ608" s="1"/>
      <c r="BN608" s="1"/>
      <c r="BO608" s="1"/>
    </row>
    <row r="609" spans="1:70" x14ac:dyDescent="0.25">
      <c r="A609" s="1">
        <v>5441</v>
      </c>
      <c r="B609" s="1" t="s">
        <v>210</v>
      </c>
      <c r="C609" t="s">
        <v>1</v>
      </c>
      <c r="D609" t="s">
        <v>430</v>
      </c>
      <c r="E609" t="s">
        <v>209</v>
      </c>
      <c r="F609" s="54" t="e">
        <f>VLOOKUP(A609,Costs!E:G,3,FALSE)</f>
        <v>#N/A</v>
      </c>
      <c r="G609" s="61">
        <f>Costs!G$24</f>
        <v>0</v>
      </c>
      <c r="K609" s="1"/>
      <c r="L609" s="1"/>
      <c r="P609" s="1"/>
      <c r="Q609" s="1"/>
      <c r="U609" s="1"/>
      <c r="V609" s="1"/>
      <c r="Z609" s="1"/>
      <c r="AA609" s="1"/>
      <c r="AE609" s="1"/>
      <c r="AF609" s="1"/>
      <c r="AJ609" s="1"/>
      <c r="AK609" s="1"/>
      <c r="AO609" s="1"/>
      <c r="AP609" s="1"/>
      <c r="AT609" s="1"/>
      <c r="AU609" s="1"/>
      <c r="AY609" s="1"/>
      <c r="AZ609" s="1"/>
      <c r="BD609" s="1"/>
      <c r="BE609" s="1"/>
      <c r="BI609" s="1"/>
      <c r="BJ609" s="1"/>
      <c r="BN609" s="1"/>
      <c r="BO609" s="1"/>
    </row>
    <row r="610" spans="1:70" x14ac:dyDescent="0.25">
      <c r="A610" s="1">
        <v>5442</v>
      </c>
      <c r="B610" s="1" t="s">
        <v>211</v>
      </c>
      <c r="C610" t="s">
        <v>1</v>
      </c>
      <c r="D610" t="s">
        <v>430</v>
      </c>
      <c r="E610" t="s">
        <v>209</v>
      </c>
      <c r="F610" s="54" t="e">
        <f>VLOOKUP(A610,Costs!E:G,3,FALSE)</f>
        <v>#N/A</v>
      </c>
      <c r="G610" s="61">
        <f>Costs!G$24</f>
        <v>0</v>
      </c>
      <c r="K610" s="1"/>
      <c r="L610" s="1"/>
      <c r="P610" s="1"/>
      <c r="Q610" s="1"/>
      <c r="U610" s="1"/>
      <c r="V610" s="1"/>
      <c r="Z610" s="1"/>
      <c r="AA610" s="1"/>
      <c r="AE610" s="1"/>
      <c r="AF610" s="1"/>
      <c r="AJ610" s="1"/>
      <c r="AK610" s="1"/>
      <c r="AO610" s="1"/>
      <c r="AP610" s="1"/>
      <c r="AT610" s="1"/>
      <c r="AU610" s="1"/>
      <c r="AY610" s="1"/>
      <c r="AZ610" s="1"/>
      <c r="BD610" s="1"/>
      <c r="BE610" s="1"/>
      <c r="BI610" s="1"/>
      <c r="BJ610" s="1"/>
      <c r="BN610" s="1"/>
      <c r="BO610" s="1"/>
    </row>
    <row r="611" spans="1:70" x14ac:dyDescent="0.25">
      <c r="A611" s="1">
        <v>545</v>
      </c>
      <c r="B611" s="1" t="s">
        <v>212</v>
      </c>
      <c r="C611" t="s">
        <v>2</v>
      </c>
      <c r="D611" t="s">
        <v>430</v>
      </c>
      <c r="E611" t="s">
        <v>212</v>
      </c>
      <c r="F611" s="54" t="e">
        <f>VLOOKUP(A611,Costs!E:G,3,FALSE)</f>
        <v>#N/A</v>
      </c>
      <c r="G611" s="61">
        <f>Costs!G$24</f>
        <v>0</v>
      </c>
      <c r="K611" s="1"/>
      <c r="L611" s="1"/>
      <c r="P611" s="1"/>
      <c r="Q611" s="1"/>
      <c r="U611" s="1"/>
      <c r="V611" s="1"/>
      <c r="Z611" s="1"/>
      <c r="AA611" s="1"/>
      <c r="AE611" s="1"/>
      <c r="AF611" s="1"/>
      <c r="AJ611" s="1"/>
      <c r="AK611" s="1"/>
      <c r="AO611" s="1"/>
      <c r="AP611" s="1"/>
      <c r="AT611" s="1"/>
      <c r="AU611" s="1"/>
      <c r="AY611" s="1"/>
      <c r="AZ611" s="1"/>
      <c r="BD611" s="1"/>
      <c r="BE611" s="1"/>
      <c r="BI611" s="1"/>
      <c r="BJ611" s="1"/>
      <c r="BN611" s="1"/>
      <c r="BO611" s="1"/>
    </row>
    <row r="612" spans="1:70" x14ac:dyDescent="0.25">
      <c r="A612" s="1">
        <v>5451</v>
      </c>
      <c r="B612" s="1" t="s">
        <v>213</v>
      </c>
      <c r="C612" t="s">
        <v>1</v>
      </c>
      <c r="D612" t="s">
        <v>430</v>
      </c>
      <c r="E612" t="s">
        <v>212</v>
      </c>
      <c r="F612" s="54" t="e">
        <f>VLOOKUP(A612,Costs!E:G,3,FALSE)</f>
        <v>#N/A</v>
      </c>
      <c r="G612" s="61">
        <f>Costs!G$24</f>
        <v>0</v>
      </c>
      <c r="K612" s="1"/>
      <c r="L612" s="1"/>
      <c r="P612" s="1"/>
      <c r="Q612" s="1"/>
      <c r="U612" s="1"/>
      <c r="V612" s="1"/>
      <c r="Z612" s="1"/>
      <c r="AA612" s="1"/>
      <c r="AE612" s="1"/>
      <c r="AF612" s="1"/>
      <c r="AJ612" s="1"/>
      <c r="AK612" s="1"/>
      <c r="AO612" s="1"/>
      <c r="AP612" s="1"/>
      <c r="AT612" s="1"/>
      <c r="AU612" s="1"/>
      <c r="AY612" s="1"/>
      <c r="AZ612" s="1"/>
      <c r="BD612" s="1"/>
      <c r="BE612" s="1"/>
      <c r="BI612" s="1"/>
      <c r="BJ612" s="1"/>
      <c r="BN612" s="1"/>
      <c r="BO612" s="1"/>
    </row>
    <row r="613" spans="1:70" x14ac:dyDescent="0.25">
      <c r="A613" s="1">
        <v>5452</v>
      </c>
      <c r="B613" s="1" t="s">
        <v>214</v>
      </c>
      <c r="C613" t="s">
        <v>1</v>
      </c>
      <c r="D613" t="s">
        <v>430</v>
      </c>
      <c r="E613" t="s">
        <v>212</v>
      </c>
      <c r="F613" s="54" t="e">
        <f>VLOOKUP(A613,Costs!E:G,3,FALSE)</f>
        <v>#N/A</v>
      </c>
      <c r="G613" s="61">
        <f>Costs!G$24</f>
        <v>0</v>
      </c>
      <c r="K613" s="1"/>
      <c r="L613" s="1"/>
      <c r="P613" s="1"/>
      <c r="Q613" s="1"/>
      <c r="U613" s="1"/>
      <c r="V613" s="1"/>
      <c r="Z613" s="1"/>
      <c r="AA613" s="1"/>
      <c r="AE613" s="1"/>
      <c r="AF613" s="1"/>
      <c r="AJ613" s="1"/>
      <c r="AK613" s="1"/>
      <c r="AO613" s="1"/>
      <c r="AP613" s="1"/>
      <c r="AT613" s="1"/>
      <c r="AU613" s="1"/>
      <c r="AY613" s="1"/>
      <c r="AZ613" s="1"/>
      <c r="BD613" s="1"/>
      <c r="BE613" s="1"/>
      <c r="BI613" s="1"/>
      <c r="BJ613" s="1"/>
      <c r="BN613" s="1"/>
      <c r="BO613" s="1"/>
    </row>
    <row r="614" spans="1:70" x14ac:dyDescent="0.25">
      <c r="A614" s="1">
        <v>546</v>
      </c>
      <c r="B614" s="1" t="s">
        <v>215</v>
      </c>
      <c r="C614" t="s">
        <v>2</v>
      </c>
      <c r="D614" t="s">
        <v>430</v>
      </c>
      <c r="E614" t="s">
        <v>215</v>
      </c>
      <c r="F614" s="54" t="e">
        <f>VLOOKUP(A614,Costs!E:G,3,FALSE)</f>
        <v>#N/A</v>
      </c>
      <c r="G614" s="61">
        <f>Costs!G$24</f>
        <v>0</v>
      </c>
      <c r="K614" s="1"/>
      <c r="L614" s="1"/>
      <c r="P614" s="1"/>
      <c r="Q614" s="1"/>
      <c r="U614" s="1"/>
      <c r="V614" s="1"/>
      <c r="Z614" s="1"/>
      <c r="AA614" s="1"/>
      <c r="AE614" s="1"/>
      <c r="AF614" s="1"/>
      <c r="AJ614" s="1"/>
      <c r="AK614" s="1"/>
      <c r="AO614" s="1"/>
      <c r="AP614" s="1"/>
      <c r="AT614" s="1"/>
      <c r="AU614" s="1"/>
      <c r="AY614" s="1"/>
      <c r="AZ614" s="1"/>
      <c r="BD614" s="1"/>
      <c r="BE614" s="1"/>
      <c r="BI614" s="1"/>
      <c r="BJ614" s="1"/>
      <c r="BN614" s="1"/>
      <c r="BO614" s="1"/>
    </row>
    <row r="615" spans="1:70" x14ac:dyDescent="0.25">
      <c r="A615" s="1">
        <v>5461</v>
      </c>
      <c r="B615" s="1" t="s">
        <v>216</v>
      </c>
      <c r="C615" t="s">
        <v>2</v>
      </c>
      <c r="D615" t="s">
        <v>430</v>
      </c>
      <c r="E615" t="s">
        <v>215</v>
      </c>
      <c r="F615" s="54" t="e">
        <f>VLOOKUP(A615,Costs!E:G,3,FALSE)</f>
        <v>#N/A</v>
      </c>
      <c r="G615" s="61">
        <f>Costs!G$24</f>
        <v>0</v>
      </c>
      <c r="K615" s="1"/>
      <c r="L615" s="1"/>
      <c r="P615" s="1"/>
      <c r="Q615" s="1"/>
      <c r="U615" s="1"/>
      <c r="V615" s="1"/>
      <c r="Z615" s="1"/>
      <c r="AA615" s="1"/>
      <c r="AE615" s="1"/>
      <c r="AF615" s="1"/>
      <c r="AJ615" s="1"/>
      <c r="AK615" s="1"/>
      <c r="AO615" s="1"/>
      <c r="AP615" s="1"/>
      <c r="AT615" s="1"/>
      <c r="AU615" s="1"/>
      <c r="AY615" s="1"/>
      <c r="AZ615" s="1"/>
      <c r="BD615" s="1"/>
      <c r="BE615" s="1"/>
      <c r="BI615" s="1"/>
      <c r="BJ615" s="1"/>
      <c r="BN615" s="1"/>
      <c r="BO615" s="1"/>
    </row>
    <row r="616" spans="1:70" ht="15.75" thickBot="1" x14ac:dyDescent="0.3">
      <c r="A616" s="22">
        <v>5462</v>
      </c>
      <c r="B616" s="22" t="s">
        <v>217</v>
      </c>
      <c r="C616" s="2" t="s">
        <v>1</v>
      </c>
      <c r="D616" s="2" t="s">
        <v>430</v>
      </c>
      <c r="E616" s="2" t="s">
        <v>215</v>
      </c>
      <c r="F616" s="59" t="e">
        <f>VLOOKUP(A616,Costs!E:G,3,FALSE)</f>
        <v>#N/A</v>
      </c>
      <c r="G616" s="66">
        <f>Costs!G$24</f>
        <v>0</v>
      </c>
      <c r="H616" s="28"/>
      <c r="J616" s="2"/>
      <c r="K616" s="22"/>
      <c r="L616" s="22"/>
      <c r="M616" s="2"/>
      <c r="N616" s="2"/>
      <c r="O616" s="2"/>
      <c r="P616" s="22"/>
      <c r="Q616" s="22"/>
      <c r="R616" s="2"/>
      <c r="S616" s="2"/>
      <c r="T616" s="2"/>
      <c r="U616" s="22"/>
      <c r="V616" s="22"/>
      <c r="W616" s="2"/>
      <c r="X616" s="2"/>
      <c r="Y616" s="2"/>
      <c r="Z616" s="22"/>
      <c r="AA616" s="22"/>
      <c r="AB616" s="2"/>
      <c r="AC616" s="2"/>
      <c r="AD616" s="2"/>
      <c r="AE616" s="22"/>
      <c r="AF616" s="22"/>
      <c r="AG616" s="2"/>
      <c r="AH616" s="2"/>
      <c r="AI616" s="2"/>
      <c r="AJ616" s="22"/>
      <c r="AK616" s="22"/>
      <c r="AL616" s="2"/>
      <c r="AM616" s="2"/>
      <c r="AN616" s="2"/>
      <c r="AO616" s="22"/>
      <c r="AP616" s="22"/>
      <c r="AQ616" s="2"/>
      <c r="AR616" s="2"/>
      <c r="AS616" s="2"/>
      <c r="AT616" s="22"/>
      <c r="AU616" s="22"/>
      <c r="AV616" s="2"/>
      <c r="AW616" s="2"/>
      <c r="AX616" s="2"/>
      <c r="AY616" s="22"/>
      <c r="AZ616" s="22"/>
      <c r="BA616" s="2"/>
      <c r="BB616" s="2"/>
      <c r="BC616" s="2"/>
      <c r="BD616" s="22"/>
      <c r="BE616" s="22"/>
      <c r="BF616" s="2"/>
      <c r="BG616" s="2"/>
      <c r="BH616" s="2"/>
      <c r="BI616" s="22"/>
      <c r="BJ616" s="22"/>
      <c r="BK616" s="2"/>
      <c r="BL616" s="2"/>
      <c r="BM616" s="2"/>
      <c r="BN616" s="22"/>
      <c r="BO616" s="22"/>
      <c r="BP616" s="2"/>
      <c r="BQ616" s="2"/>
      <c r="BR616" s="2"/>
    </row>
    <row r="617" spans="1:70" x14ac:dyDescent="0.25">
      <c r="A617" s="1">
        <v>55</v>
      </c>
      <c r="B617" s="1" t="s">
        <v>218</v>
      </c>
      <c r="C617" t="s">
        <v>2</v>
      </c>
      <c r="D617" t="s">
        <v>429</v>
      </c>
      <c r="E617" t="s">
        <v>218</v>
      </c>
      <c r="F617" s="54" t="e">
        <f>VLOOKUP(A617,Costs!E:G,3,FALSE)</f>
        <v>#N/A</v>
      </c>
      <c r="G617" s="61">
        <f>Costs!G$24</f>
        <v>0</v>
      </c>
      <c r="K617" s="1"/>
      <c r="L617" s="1"/>
      <c r="P617" s="1"/>
      <c r="Q617" s="1"/>
      <c r="U617" s="1"/>
      <c r="V617" s="1"/>
      <c r="Z617" s="1"/>
      <c r="AA617" s="1"/>
      <c r="AE617" s="1"/>
      <c r="AF617" s="1"/>
      <c r="AJ617" s="1"/>
      <c r="AK617" s="1"/>
      <c r="AO617" s="1"/>
      <c r="AP617" s="1"/>
      <c r="AT617" s="1"/>
      <c r="AU617" s="1"/>
      <c r="AY617" s="1"/>
      <c r="AZ617" s="1"/>
      <c r="BD617" s="1"/>
      <c r="BE617" s="1"/>
      <c r="BI617" s="1"/>
      <c r="BJ617" s="1"/>
      <c r="BN617" s="1"/>
      <c r="BO617" s="1"/>
    </row>
    <row r="618" spans="1:70" x14ac:dyDescent="0.25">
      <c r="A618" s="1">
        <v>5500</v>
      </c>
      <c r="B618" s="1" t="s">
        <v>219</v>
      </c>
      <c r="C618" t="s">
        <v>2</v>
      </c>
      <c r="D618" t="s">
        <v>430</v>
      </c>
      <c r="E618" t="s">
        <v>218</v>
      </c>
      <c r="F618" s="54" t="e">
        <f>VLOOKUP(A618,Costs!E:G,3,FALSE)</f>
        <v>#N/A</v>
      </c>
      <c r="G618" s="61">
        <f>Costs!G$24</f>
        <v>0</v>
      </c>
      <c r="K618" s="1"/>
      <c r="L618" s="1"/>
      <c r="P618" s="1"/>
      <c r="Q618" s="1"/>
      <c r="U618" s="1"/>
      <c r="V618" s="1"/>
      <c r="Z618" s="1"/>
      <c r="AA618" s="1"/>
      <c r="AE618" s="1"/>
      <c r="AF618" s="1"/>
      <c r="AJ618" s="1"/>
      <c r="AK618" s="1"/>
      <c r="AO618" s="1"/>
      <c r="AP618" s="1"/>
      <c r="AT618" s="1"/>
      <c r="AU618" s="1"/>
      <c r="AY618" s="1"/>
      <c r="AZ618" s="1"/>
      <c r="BD618" s="1"/>
      <c r="BE618" s="1"/>
      <c r="BI618" s="1"/>
      <c r="BJ618" s="1"/>
      <c r="BN618" s="1"/>
      <c r="BO618" s="1"/>
    </row>
    <row r="619" spans="1:70" x14ac:dyDescent="0.25">
      <c r="A619" s="1">
        <v>551</v>
      </c>
      <c r="B619" s="1" t="s">
        <v>220</v>
      </c>
      <c r="C619" t="s">
        <v>2</v>
      </c>
      <c r="D619" t="s">
        <v>429</v>
      </c>
      <c r="E619" t="s">
        <v>218</v>
      </c>
      <c r="F619" s="54" t="e">
        <f>VLOOKUP(A619,Costs!E:G,3,FALSE)</f>
        <v>#N/A</v>
      </c>
      <c r="G619" s="61">
        <f>Costs!G$24</f>
        <v>0</v>
      </c>
      <c r="K619" s="1"/>
      <c r="L619" s="1"/>
      <c r="P619" s="1"/>
      <c r="Q619" s="1"/>
      <c r="U619" s="1"/>
      <c r="V619" s="1"/>
      <c r="Z619" s="1"/>
      <c r="AA619" s="1"/>
      <c r="AE619" s="1"/>
      <c r="AF619" s="1"/>
      <c r="AJ619" s="1"/>
      <c r="AK619" s="1"/>
      <c r="AO619" s="1"/>
      <c r="AP619" s="1"/>
      <c r="AT619" s="1"/>
      <c r="AU619" s="1"/>
      <c r="AY619" s="1"/>
      <c r="AZ619" s="1"/>
      <c r="BD619" s="1"/>
      <c r="BE619" s="1"/>
      <c r="BI619" s="1"/>
      <c r="BJ619" s="1"/>
      <c r="BN619" s="1"/>
      <c r="BO619" s="1"/>
    </row>
    <row r="620" spans="1:70" x14ac:dyDescent="0.25">
      <c r="A620" s="1">
        <v>5511</v>
      </c>
      <c r="B620" s="1" t="s">
        <v>221</v>
      </c>
      <c r="C620" t="s">
        <v>2</v>
      </c>
      <c r="D620" t="s">
        <v>429</v>
      </c>
      <c r="E620" t="s">
        <v>218</v>
      </c>
      <c r="F620" s="54" t="e">
        <f>VLOOKUP(A620,Costs!E:G,3,FALSE)</f>
        <v>#N/A</v>
      </c>
      <c r="G620" s="61">
        <f>Costs!G$24</f>
        <v>0</v>
      </c>
      <c r="K620" s="1"/>
      <c r="L620" s="1"/>
      <c r="P620" s="1"/>
      <c r="Q620" s="1"/>
      <c r="U620" s="1"/>
      <c r="V620" s="1"/>
      <c r="Z620" s="1"/>
      <c r="AA620" s="1"/>
      <c r="AE620" s="1"/>
      <c r="AF620" s="1"/>
      <c r="AJ620" s="1"/>
      <c r="AK620" s="1"/>
      <c r="AO620" s="1"/>
      <c r="AP620" s="1"/>
      <c r="AT620" s="1"/>
      <c r="AU620" s="1"/>
      <c r="AY620" s="1"/>
      <c r="AZ620" s="1"/>
      <c r="BD620" s="1"/>
      <c r="BE620" s="1"/>
      <c r="BI620" s="1"/>
      <c r="BJ620" s="1"/>
      <c r="BN620" s="1"/>
      <c r="BO620" s="1"/>
    </row>
    <row r="621" spans="1:70" x14ac:dyDescent="0.25">
      <c r="A621" s="1">
        <v>5512</v>
      </c>
      <c r="B621" s="1" t="s">
        <v>222</v>
      </c>
      <c r="C621" t="s">
        <v>2</v>
      </c>
      <c r="D621" t="s">
        <v>429</v>
      </c>
      <c r="E621" t="s">
        <v>218</v>
      </c>
      <c r="F621" s="54" t="e">
        <f>VLOOKUP(A621,Costs!E:G,3,FALSE)</f>
        <v>#N/A</v>
      </c>
      <c r="G621" s="61">
        <f>Costs!G$24</f>
        <v>0</v>
      </c>
      <c r="K621" s="1"/>
      <c r="L621" s="1"/>
      <c r="P621" s="1"/>
      <c r="Q621" s="1"/>
      <c r="U621" s="1"/>
      <c r="V621" s="1"/>
      <c r="Z621" s="1"/>
      <c r="AA621" s="1"/>
      <c r="AE621" s="1"/>
      <c r="AF621" s="1"/>
      <c r="AJ621" s="1"/>
      <c r="AK621" s="1"/>
      <c r="AO621" s="1"/>
      <c r="AP621" s="1"/>
      <c r="AT621" s="1"/>
      <c r="AU621" s="1"/>
      <c r="AY621" s="1"/>
      <c r="AZ621" s="1"/>
      <c r="BD621" s="1"/>
      <c r="BE621" s="1"/>
      <c r="BI621" s="1"/>
      <c r="BJ621" s="1"/>
      <c r="BN621" s="1"/>
      <c r="BO621" s="1"/>
    </row>
    <row r="622" spans="1:70" x14ac:dyDescent="0.25">
      <c r="A622" s="1">
        <v>5513</v>
      </c>
      <c r="B622" s="1" t="s">
        <v>223</v>
      </c>
      <c r="C622" t="s">
        <v>2</v>
      </c>
      <c r="D622" t="s">
        <v>429</v>
      </c>
      <c r="E622" t="s">
        <v>218</v>
      </c>
      <c r="F622" s="54" t="e">
        <f>VLOOKUP(A622,Costs!E:G,3,FALSE)</f>
        <v>#N/A</v>
      </c>
      <c r="G622" s="61">
        <f>Costs!G$24</f>
        <v>0</v>
      </c>
      <c r="K622" s="1"/>
      <c r="L622" s="1"/>
      <c r="P622" s="1"/>
      <c r="Q622" s="1"/>
      <c r="U622" s="1"/>
      <c r="V622" s="1"/>
      <c r="Z622" s="1"/>
      <c r="AA622" s="1"/>
      <c r="AE622" s="1"/>
      <c r="AF622" s="1"/>
      <c r="AJ622" s="1"/>
      <c r="AK622" s="1"/>
      <c r="AO622" s="1"/>
      <c r="AP622" s="1"/>
      <c r="AT622" s="1"/>
      <c r="AU622" s="1"/>
      <c r="AY622" s="1"/>
      <c r="AZ622" s="1"/>
      <c r="BD622" s="1"/>
      <c r="BE622" s="1"/>
      <c r="BI622" s="1"/>
      <c r="BJ622" s="1"/>
      <c r="BN622" s="1"/>
      <c r="BO622" s="1"/>
    </row>
    <row r="623" spans="1:70" x14ac:dyDescent="0.25">
      <c r="A623" s="1">
        <v>5514</v>
      </c>
      <c r="B623" s="1" t="s">
        <v>224</v>
      </c>
      <c r="C623" t="s">
        <v>2</v>
      </c>
      <c r="D623" t="s">
        <v>429</v>
      </c>
      <c r="E623" t="s">
        <v>218</v>
      </c>
      <c r="F623" s="54" t="e">
        <f>VLOOKUP(A623,Costs!E:G,3,FALSE)</f>
        <v>#N/A</v>
      </c>
      <c r="G623" s="61">
        <f>Costs!G$24</f>
        <v>0</v>
      </c>
      <c r="K623" s="1"/>
      <c r="L623" s="1"/>
      <c r="P623" s="1"/>
      <c r="Q623" s="1"/>
      <c r="U623" s="1"/>
      <c r="V623" s="1"/>
      <c r="Z623" s="1"/>
      <c r="AA623" s="1"/>
      <c r="AE623" s="1"/>
      <c r="AF623" s="1"/>
      <c r="AJ623" s="1"/>
      <c r="AK623" s="1"/>
      <c r="AO623" s="1"/>
      <c r="AP623" s="1"/>
      <c r="AT623" s="1"/>
      <c r="AU623" s="1"/>
      <c r="AY623" s="1"/>
      <c r="AZ623" s="1"/>
      <c r="BD623" s="1"/>
      <c r="BE623" s="1"/>
      <c r="BI623" s="1"/>
      <c r="BJ623" s="1"/>
      <c r="BN623" s="1"/>
      <c r="BO623" s="1"/>
    </row>
    <row r="624" spans="1:70" x14ac:dyDescent="0.25">
      <c r="A624" s="1">
        <v>5515</v>
      </c>
      <c r="B624" s="1" t="s">
        <v>225</v>
      </c>
      <c r="C624" t="s">
        <v>2</v>
      </c>
      <c r="D624" t="s">
        <v>429</v>
      </c>
      <c r="E624" t="s">
        <v>218</v>
      </c>
      <c r="F624" s="54" t="e">
        <f>VLOOKUP(A624,Costs!E:G,3,FALSE)</f>
        <v>#N/A</v>
      </c>
      <c r="G624" s="61">
        <f>Costs!G$24</f>
        <v>0</v>
      </c>
      <c r="K624" s="1"/>
      <c r="L624" s="1"/>
      <c r="P624" s="1"/>
      <c r="Q624" s="1"/>
      <c r="U624" s="1"/>
      <c r="V624" s="1"/>
      <c r="Z624" s="1"/>
      <c r="AA624" s="1"/>
      <c r="AE624" s="1"/>
      <c r="AF624" s="1"/>
      <c r="AJ624" s="1"/>
      <c r="AK624" s="1"/>
      <c r="AO624" s="1"/>
      <c r="AP624" s="1"/>
      <c r="AT624" s="1"/>
      <c r="AU624" s="1"/>
      <c r="AY624" s="1"/>
      <c r="AZ624" s="1"/>
      <c r="BD624" s="1"/>
      <c r="BE624" s="1"/>
      <c r="BI624" s="1"/>
      <c r="BJ624" s="1"/>
      <c r="BN624" s="1"/>
      <c r="BO624" s="1"/>
    </row>
    <row r="625" spans="1:67" x14ac:dyDescent="0.25">
      <c r="A625" s="1">
        <v>5516</v>
      </c>
      <c r="B625" s="1" t="s">
        <v>226</v>
      </c>
      <c r="C625" t="s">
        <v>2</v>
      </c>
      <c r="D625" t="s">
        <v>429</v>
      </c>
      <c r="E625" t="s">
        <v>218</v>
      </c>
      <c r="F625" s="54" t="e">
        <f>VLOOKUP(A625,Costs!E:G,3,FALSE)</f>
        <v>#N/A</v>
      </c>
      <c r="G625" s="61">
        <f>Costs!G$24</f>
        <v>0</v>
      </c>
      <c r="K625" s="1"/>
      <c r="L625" s="1"/>
      <c r="P625" s="1"/>
      <c r="Q625" s="1"/>
      <c r="U625" s="1"/>
      <c r="V625" s="1"/>
      <c r="Z625" s="1"/>
      <c r="AA625" s="1"/>
      <c r="AE625" s="1"/>
      <c r="AF625" s="1"/>
      <c r="AJ625" s="1"/>
      <c r="AK625" s="1"/>
      <c r="AO625" s="1"/>
      <c r="AP625" s="1"/>
      <c r="AT625" s="1"/>
      <c r="AU625" s="1"/>
      <c r="AY625" s="1"/>
      <c r="AZ625" s="1"/>
      <c r="BD625" s="1"/>
      <c r="BE625" s="1"/>
      <c r="BI625" s="1"/>
      <c r="BJ625" s="1"/>
      <c r="BN625" s="1"/>
      <c r="BO625" s="1"/>
    </row>
    <row r="626" spans="1:67" x14ac:dyDescent="0.25">
      <c r="A626" s="1">
        <v>5517</v>
      </c>
      <c r="B626" s="1" t="s">
        <v>227</v>
      </c>
      <c r="C626" t="s">
        <v>2</v>
      </c>
      <c r="D626" t="s">
        <v>429</v>
      </c>
      <c r="E626" t="s">
        <v>218</v>
      </c>
      <c r="F626" s="54" t="e">
        <f>VLOOKUP(A626,Costs!E:G,3,FALSE)</f>
        <v>#N/A</v>
      </c>
      <c r="G626" s="61">
        <f>Costs!G$24</f>
        <v>0</v>
      </c>
      <c r="K626" s="1"/>
      <c r="L626" s="1"/>
      <c r="P626" s="1"/>
      <c r="Q626" s="1"/>
      <c r="U626" s="1"/>
      <c r="V626" s="1"/>
      <c r="Z626" s="1"/>
      <c r="AA626" s="1"/>
      <c r="AE626" s="1"/>
      <c r="AF626" s="1"/>
      <c r="AJ626" s="1"/>
      <c r="AK626" s="1"/>
      <c r="AO626" s="1"/>
      <c r="AP626" s="1"/>
      <c r="AT626" s="1"/>
      <c r="AU626" s="1"/>
      <c r="AY626" s="1"/>
      <c r="AZ626" s="1"/>
      <c r="BD626" s="1"/>
      <c r="BE626" s="1"/>
      <c r="BI626" s="1"/>
      <c r="BJ626" s="1"/>
      <c r="BN626" s="1"/>
      <c r="BO626" s="1"/>
    </row>
    <row r="627" spans="1:67" x14ac:dyDescent="0.25">
      <c r="A627" s="1">
        <v>552</v>
      </c>
      <c r="B627" s="1" t="s">
        <v>228</v>
      </c>
      <c r="C627" t="s">
        <v>2</v>
      </c>
      <c r="D627" t="s">
        <v>429</v>
      </c>
      <c r="E627" t="s">
        <v>218</v>
      </c>
      <c r="F627" s="54" t="e">
        <f>VLOOKUP(A627,Costs!E:G,3,FALSE)</f>
        <v>#N/A</v>
      </c>
      <c r="G627" s="61">
        <f>Costs!G$24</f>
        <v>0</v>
      </c>
      <c r="K627" s="1"/>
      <c r="L627" s="1"/>
      <c r="P627" s="1"/>
      <c r="Q627" s="1"/>
      <c r="U627" s="1"/>
      <c r="V627" s="1"/>
      <c r="Z627" s="1"/>
      <c r="AA627" s="1"/>
      <c r="AE627" s="1"/>
      <c r="AF627" s="1"/>
      <c r="AJ627" s="1"/>
      <c r="AK627" s="1"/>
      <c r="AO627" s="1"/>
      <c r="AP627" s="1"/>
      <c r="AT627" s="1"/>
      <c r="AU627" s="1"/>
      <c r="AY627" s="1"/>
      <c r="AZ627" s="1"/>
      <c r="BD627" s="1"/>
      <c r="BE627" s="1"/>
      <c r="BI627" s="1"/>
      <c r="BJ627" s="1"/>
      <c r="BN627" s="1"/>
      <c r="BO627" s="1"/>
    </row>
    <row r="628" spans="1:67" x14ac:dyDescent="0.25">
      <c r="A628" s="1">
        <v>5521</v>
      </c>
      <c r="B628" s="1" t="s">
        <v>229</v>
      </c>
      <c r="C628" t="s">
        <v>2</v>
      </c>
      <c r="D628" t="s">
        <v>429</v>
      </c>
      <c r="E628" t="s">
        <v>218</v>
      </c>
      <c r="F628" s="54" t="e">
        <f>VLOOKUP(A628,Costs!E:G,3,FALSE)</f>
        <v>#N/A</v>
      </c>
      <c r="G628" s="61">
        <f>Costs!G$24</f>
        <v>0</v>
      </c>
      <c r="K628" s="1"/>
      <c r="L628" s="1"/>
      <c r="P628" s="1"/>
      <c r="Q628" s="1"/>
      <c r="U628" s="1"/>
      <c r="V628" s="1"/>
      <c r="Z628" s="1"/>
      <c r="AA628" s="1"/>
      <c r="AE628" s="1"/>
      <c r="AF628" s="1"/>
      <c r="AJ628" s="1"/>
      <c r="AK628" s="1"/>
      <c r="AO628" s="1"/>
      <c r="AP628" s="1"/>
      <c r="AT628" s="1"/>
      <c r="AU628" s="1"/>
      <c r="AY628" s="1"/>
      <c r="AZ628" s="1"/>
      <c r="BD628" s="1"/>
      <c r="BE628" s="1"/>
      <c r="BI628" s="1"/>
      <c r="BJ628" s="1"/>
      <c r="BN628" s="1"/>
      <c r="BO628" s="1"/>
    </row>
    <row r="629" spans="1:67" x14ac:dyDescent="0.25">
      <c r="A629" s="1">
        <v>5522</v>
      </c>
      <c r="B629" s="1" t="s">
        <v>230</v>
      </c>
      <c r="C629" t="s">
        <v>2</v>
      </c>
      <c r="D629" t="s">
        <v>429</v>
      </c>
      <c r="E629" t="s">
        <v>218</v>
      </c>
      <c r="F629" s="54" t="e">
        <f>VLOOKUP(A629,Costs!E:G,3,FALSE)</f>
        <v>#N/A</v>
      </c>
      <c r="G629" s="61">
        <f>Costs!G$24</f>
        <v>0</v>
      </c>
      <c r="K629" s="1"/>
      <c r="L629" s="1"/>
      <c r="P629" s="1"/>
      <c r="Q629" s="1"/>
      <c r="U629" s="1"/>
      <c r="V629" s="1"/>
      <c r="Z629" s="1"/>
      <c r="AA629" s="1"/>
      <c r="AE629" s="1"/>
      <c r="AF629" s="1"/>
      <c r="AJ629" s="1"/>
      <c r="AK629" s="1"/>
      <c r="AO629" s="1"/>
      <c r="AP629" s="1"/>
      <c r="AT629" s="1"/>
      <c r="AU629" s="1"/>
      <c r="AY629" s="1"/>
      <c r="AZ629" s="1"/>
      <c r="BD629" s="1"/>
      <c r="BE629" s="1"/>
      <c r="BI629" s="1"/>
      <c r="BJ629" s="1"/>
      <c r="BN629" s="1"/>
      <c r="BO629" s="1"/>
    </row>
    <row r="630" spans="1:67" x14ac:dyDescent="0.25">
      <c r="A630" s="1">
        <v>5523</v>
      </c>
      <c r="B630" s="1" t="s">
        <v>231</v>
      </c>
      <c r="C630" t="s">
        <v>2</v>
      </c>
      <c r="D630" t="s">
        <v>429</v>
      </c>
      <c r="E630" t="s">
        <v>218</v>
      </c>
      <c r="F630" s="54" t="e">
        <f>VLOOKUP(A630,Costs!E:G,3,FALSE)</f>
        <v>#N/A</v>
      </c>
      <c r="G630" s="61">
        <f>Costs!G$24</f>
        <v>0</v>
      </c>
      <c r="K630" s="1"/>
      <c r="L630" s="1"/>
      <c r="P630" s="1"/>
      <c r="Q630" s="1"/>
      <c r="U630" s="1"/>
      <c r="V630" s="1"/>
      <c r="Z630" s="1"/>
      <c r="AA630" s="1"/>
      <c r="AE630" s="1"/>
      <c r="AF630" s="1"/>
      <c r="AJ630" s="1"/>
      <c r="AK630" s="1"/>
      <c r="AO630" s="1"/>
      <c r="AP630" s="1"/>
      <c r="AT630" s="1"/>
      <c r="AU630" s="1"/>
      <c r="AY630" s="1"/>
      <c r="AZ630" s="1"/>
      <c r="BD630" s="1"/>
      <c r="BE630" s="1"/>
      <c r="BI630" s="1"/>
      <c r="BJ630" s="1"/>
      <c r="BN630" s="1"/>
      <c r="BO630" s="1"/>
    </row>
    <row r="631" spans="1:67" x14ac:dyDescent="0.25">
      <c r="A631" s="1">
        <v>5524</v>
      </c>
      <c r="B631" s="1" t="s">
        <v>232</v>
      </c>
      <c r="C631" t="s">
        <v>2</v>
      </c>
      <c r="D631" t="s">
        <v>429</v>
      </c>
      <c r="E631" t="s">
        <v>218</v>
      </c>
      <c r="F631" s="54" t="e">
        <f>VLOOKUP(A631,Costs!E:G,3,FALSE)</f>
        <v>#N/A</v>
      </c>
      <c r="G631" s="61">
        <f>Costs!G$24</f>
        <v>0</v>
      </c>
      <c r="K631" s="1"/>
      <c r="L631" s="1"/>
      <c r="P631" s="1"/>
      <c r="Q631" s="1"/>
      <c r="U631" s="1"/>
      <c r="V631" s="1"/>
      <c r="Z631" s="1"/>
      <c r="AA631" s="1"/>
      <c r="AE631" s="1"/>
      <c r="AF631" s="1"/>
      <c r="AJ631" s="1"/>
      <c r="AK631" s="1"/>
      <c r="AO631" s="1"/>
      <c r="AP631" s="1"/>
      <c r="AT631" s="1"/>
      <c r="AU631" s="1"/>
      <c r="AY631" s="1"/>
      <c r="AZ631" s="1"/>
      <c r="BD631" s="1"/>
      <c r="BE631" s="1"/>
      <c r="BI631" s="1"/>
      <c r="BJ631" s="1"/>
      <c r="BN631" s="1"/>
      <c r="BO631" s="1"/>
    </row>
    <row r="632" spans="1:67" x14ac:dyDescent="0.25">
      <c r="A632" s="1">
        <v>5525</v>
      </c>
      <c r="B632" s="1" t="s">
        <v>233</v>
      </c>
      <c r="C632" t="s">
        <v>2</v>
      </c>
      <c r="D632" t="s">
        <v>429</v>
      </c>
      <c r="E632" t="s">
        <v>218</v>
      </c>
      <c r="F632" s="54" t="e">
        <f>VLOOKUP(A632,Costs!E:G,3,FALSE)</f>
        <v>#N/A</v>
      </c>
      <c r="G632" s="61">
        <f>Costs!G$24</f>
        <v>0</v>
      </c>
      <c r="K632" s="1"/>
      <c r="L632" s="1"/>
      <c r="P632" s="1"/>
      <c r="Q632" s="1"/>
      <c r="U632" s="1"/>
      <c r="V632" s="1"/>
      <c r="Z632" s="1"/>
      <c r="AA632" s="1"/>
      <c r="AE632" s="1"/>
      <c r="AF632" s="1"/>
      <c r="AJ632" s="1"/>
      <c r="AK632" s="1"/>
      <c r="AO632" s="1"/>
      <c r="AP632" s="1"/>
      <c r="AT632" s="1"/>
      <c r="AU632" s="1"/>
      <c r="AY632" s="1"/>
      <c r="AZ632" s="1"/>
      <c r="BD632" s="1"/>
      <c r="BE632" s="1"/>
      <c r="BI632" s="1"/>
      <c r="BJ632" s="1"/>
      <c r="BN632" s="1"/>
      <c r="BO632" s="1"/>
    </row>
    <row r="633" spans="1:67" x14ac:dyDescent="0.25">
      <c r="A633" s="1">
        <v>5526</v>
      </c>
      <c r="B633" s="1" t="s">
        <v>234</v>
      </c>
      <c r="C633" t="s">
        <v>2</v>
      </c>
      <c r="D633" t="s">
        <v>429</v>
      </c>
      <c r="E633" t="s">
        <v>218</v>
      </c>
      <c r="F633" s="54" t="e">
        <f>VLOOKUP(A633,Costs!E:G,3,FALSE)</f>
        <v>#N/A</v>
      </c>
      <c r="G633" s="61">
        <f>Costs!G$24</f>
        <v>0</v>
      </c>
      <c r="K633" s="1"/>
      <c r="L633" s="1"/>
      <c r="P633" s="1"/>
      <c r="Q633" s="1"/>
      <c r="U633" s="1"/>
      <c r="V633" s="1"/>
      <c r="Z633" s="1"/>
      <c r="AA633" s="1"/>
      <c r="AE633" s="1"/>
      <c r="AF633" s="1"/>
      <c r="AJ633" s="1"/>
      <c r="AK633" s="1"/>
      <c r="AO633" s="1"/>
      <c r="AP633" s="1"/>
      <c r="AT633" s="1"/>
      <c r="AU633" s="1"/>
      <c r="AY633" s="1"/>
      <c r="AZ633" s="1"/>
      <c r="BD633" s="1"/>
      <c r="BE633" s="1"/>
      <c r="BI633" s="1"/>
      <c r="BJ633" s="1"/>
      <c r="BN633" s="1"/>
      <c r="BO633" s="1"/>
    </row>
    <row r="634" spans="1:67" x14ac:dyDescent="0.25">
      <c r="A634" s="1">
        <v>5527</v>
      </c>
      <c r="B634" s="1" t="s">
        <v>235</v>
      </c>
      <c r="C634" t="s">
        <v>2</v>
      </c>
      <c r="D634" t="s">
        <v>429</v>
      </c>
      <c r="E634" t="s">
        <v>218</v>
      </c>
      <c r="F634" s="54" t="e">
        <f>VLOOKUP(A634,Costs!E:G,3,FALSE)</f>
        <v>#N/A</v>
      </c>
      <c r="G634" s="61">
        <f>Costs!G$24</f>
        <v>0</v>
      </c>
      <c r="K634" s="1"/>
      <c r="L634" s="1"/>
      <c r="P634" s="1"/>
      <c r="Q634" s="1"/>
      <c r="U634" s="1"/>
      <c r="V634" s="1"/>
      <c r="Z634" s="1"/>
      <c r="AA634" s="1"/>
      <c r="AE634" s="1"/>
      <c r="AF634" s="1"/>
      <c r="AJ634" s="1"/>
      <c r="AK634" s="1"/>
      <c r="AO634" s="1"/>
      <c r="AP634" s="1"/>
      <c r="AT634" s="1"/>
      <c r="AU634" s="1"/>
      <c r="AY634" s="1"/>
      <c r="AZ634" s="1"/>
      <c r="BD634" s="1"/>
      <c r="BE634" s="1"/>
      <c r="BI634" s="1"/>
      <c r="BJ634" s="1"/>
      <c r="BN634" s="1"/>
      <c r="BO634" s="1"/>
    </row>
    <row r="635" spans="1:67" x14ac:dyDescent="0.25">
      <c r="A635" s="1">
        <v>553</v>
      </c>
      <c r="B635" s="1" t="s">
        <v>236</v>
      </c>
      <c r="C635" t="s">
        <v>2</v>
      </c>
      <c r="D635" t="s">
        <v>429</v>
      </c>
      <c r="E635" t="s">
        <v>218</v>
      </c>
      <c r="F635" s="54" t="e">
        <f>VLOOKUP(A635,Costs!E:G,3,FALSE)</f>
        <v>#N/A</v>
      </c>
      <c r="G635" s="61">
        <f>Costs!G$24</f>
        <v>0</v>
      </c>
      <c r="K635" s="1"/>
      <c r="L635" s="1"/>
      <c r="P635" s="1"/>
      <c r="Q635" s="1"/>
      <c r="U635" s="1"/>
      <c r="V635" s="1"/>
      <c r="Z635" s="1"/>
      <c r="AA635" s="1"/>
      <c r="AE635" s="1"/>
      <c r="AF635" s="1"/>
      <c r="AJ635" s="1"/>
      <c r="AK635" s="1"/>
      <c r="AO635" s="1"/>
      <c r="AP635" s="1"/>
      <c r="AT635" s="1"/>
      <c r="AU635" s="1"/>
      <c r="AY635" s="1"/>
      <c r="AZ635" s="1"/>
      <c r="BD635" s="1"/>
      <c r="BE635" s="1"/>
      <c r="BI635" s="1"/>
      <c r="BJ635" s="1"/>
      <c r="BN635" s="1"/>
      <c r="BO635" s="1"/>
    </row>
    <row r="636" spans="1:67" x14ac:dyDescent="0.25">
      <c r="A636" s="29">
        <v>5531</v>
      </c>
      <c r="B636" s="29" t="s">
        <v>236</v>
      </c>
      <c r="C636" s="18" t="s">
        <v>2</v>
      </c>
      <c r="D636" s="18" t="s">
        <v>430</v>
      </c>
      <c r="E636" s="18" t="s">
        <v>218</v>
      </c>
      <c r="F636" s="55" t="e">
        <f>VLOOKUP(A636,Costs!E:G,3,FALSE)</f>
        <v>#N/A</v>
      </c>
      <c r="G636" s="62">
        <f>Costs!G$24</f>
        <v>0</v>
      </c>
      <c r="H636" s="18" t="s">
        <v>421</v>
      </c>
      <c r="K636" s="1"/>
      <c r="L636" s="1"/>
      <c r="P636" s="1"/>
      <c r="Q636" s="1"/>
      <c r="U636" s="1"/>
      <c r="V636" s="1"/>
      <c r="Z636" s="1"/>
      <c r="AA636" s="1"/>
      <c r="AE636" s="1"/>
      <c r="AF636" s="1"/>
      <c r="AJ636" s="1"/>
      <c r="AK636" s="1"/>
      <c r="AO636" s="1"/>
      <c r="AP636" s="1"/>
      <c r="AT636" s="1"/>
      <c r="AU636" s="1"/>
      <c r="AY636" s="1"/>
      <c r="AZ636" s="1"/>
      <c r="BD636" s="1"/>
      <c r="BE636" s="1"/>
      <c r="BI636" s="1"/>
      <c r="BJ636" s="1"/>
      <c r="BN636" s="1"/>
      <c r="BO636" s="1"/>
    </row>
    <row r="637" spans="1:67" x14ac:dyDescent="0.25">
      <c r="A637" s="44">
        <v>55319</v>
      </c>
      <c r="B637" s="44" t="s">
        <v>237</v>
      </c>
      <c r="C637" s="19" t="s">
        <v>2</v>
      </c>
      <c r="D637" s="19" t="s">
        <v>430</v>
      </c>
      <c r="E637" s="19" t="s">
        <v>218</v>
      </c>
      <c r="F637" s="58" t="e">
        <f>VLOOKUP(A637,Costs!E:G,3,FALSE)</f>
        <v>#N/A</v>
      </c>
      <c r="G637" s="65">
        <f>Costs!G$24</f>
        <v>0</v>
      </c>
      <c r="H637" s="46"/>
      <c r="K637" s="1"/>
      <c r="L637" s="1"/>
      <c r="P637" s="1"/>
      <c r="Q637" s="1"/>
      <c r="U637" s="1"/>
      <c r="V637" s="1"/>
      <c r="Z637" s="1"/>
      <c r="AA637" s="1"/>
      <c r="AE637" s="1"/>
      <c r="AF637" s="1"/>
      <c r="AJ637" s="1"/>
      <c r="AK637" s="1"/>
      <c r="AO637" s="1"/>
      <c r="AP637" s="1"/>
      <c r="AT637" s="1"/>
      <c r="AU637" s="1"/>
      <c r="AY637" s="1"/>
      <c r="AZ637" s="1"/>
      <c r="BD637" s="1"/>
      <c r="BE637" s="1"/>
      <c r="BI637" s="1"/>
      <c r="BJ637" s="1"/>
      <c r="BN637" s="1"/>
      <c r="BO637" s="1"/>
    </row>
    <row r="638" spans="1:67" x14ac:dyDescent="0.25">
      <c r="A638" s="1">
        <v>554</v>
      </c>
      <c r="B638" s="1" t="s">
        <v>9</v>
      </c>
      <c r="C638" t="s">
        <v>2</v>
      </c>
      <c r="D638" t="s">
        <v>429</v>
      </c>
      <c r="E638" t="s">
        <v>218</v>
      </c>
      <c r="F638" s="54" t="e">
        <f>VLOOKUP(A638,Costs!E:G,3,FALSE)</f>
        <v>#N/A</v>
      </c>
      <c r="G638" s="61">
        <f>Costs!G$24</f>
        <v>0</v>
      </c>
      <c r="K638" s="1"/>
      <c r="L638" s="1"/>
      <c r="P638" s="1"/>
      <c r="Q638" s="1"/>
      <c r="U638" s="1"/>
      <c r="V638" s="1"/>
      <c r="Z638" s="1"/>
      <c r="AA638" s="1"/>
      <c r="AE638" s="1"/>
      <c r="AF638" s="1"/>
      <c r="AJ638" s="1"/>
      <c r="AK638" s="1"/>
      <c r="AO638" s="1"/>
      <c r="AP638" s="1"/>
      <c r="AT638" s="1"/>
      <c r="AU638" s="1"/>
      <c r="AY638" s="1"/>
      <c r="AZ638" s="1"/>
      <c r="BD638" s="1"/>
      <c r="BE638" s="1"/>
      <c r="BI638" s="1"/>
      <c r="BJ638" s="1"/>
      <c r="BN638" s="1"/>
      <c r="BO638" s="1"/>
    </row>
    <row r="639" spans="1:67" x14ac:dyDescent="0.25">
      <c r="A639" s="1">
        <v>5541</v>
      </c>
      <c r="B639" s="1" t="s">
        <v>238</v>
      </c>
      <c r="C639" t="s">
        <v>2</v>
      </c>
      <c r="D639" t="s">
        <v>429</v>
      </c>
      <c r="E639" t="s">
        <v>218</v>
      </c>
      <c r="F639" s="54" t="e">
        <f>VLOOKUP(A639,Costs!E:G,3,FALSE)</f>
        <v>#N/A</v>
      </c>
      <c r="G639" s="61">
        <f>Costs!G$24</f>
        <v>0</v>
      </c>
      <c r="K639" s="1"/>
      <c r="L639" s="1"/>
      <c r="P639" s="1"/>
      <c r="Q639" s="1"/>
      <c r="U639" s="1"/>
      <c r="V639" s="1"/>
      <c r="Z639" s="1"/>
      <c r="AA639" s="1"/>
      <c r="AE639" s="1"/>
      <c r="AF639" s="1"/>
      <c r="AJ639" s="1"/>
      <c r="AK639" s="1"/>
      <c r="AO639" s="1"/>
      <c r="AP639" s="1"/>
      <c r="AT639" s="1"/>
      <c r="AU639" s="1"/>
      <c r="AY639" s="1"/>
      <c r="AZ639" s="1"/>
      <c r="BD639" s="1"/>
      <c r="BE639" s="1"/>
      <c r="BI639" s="1"/>
      <c r="BJ639" s="1"/>
      <c r="BN639" s="1"/>
      <c r="BO639" s="1"/>
    </row>
    <row r="640" spans="1:67" x14ac:dyDescent="0.25">
      <c r="A640" s="1">
        <v>5542</v>
      </c>
      <c r="B640" s="1" t="s">
        <v>239</v>
      </c>
      <c r="C640" t="s">
        <v>2</v>
      </c>
      <c r="D640" t="s">
        <v>429</v>
      </c>
      <c r="E640" t="s">
        <v>218</v>
      </c>
      <c r="F640" s="54" t="e">
        <f>VLOOKUP(A640,Costs!E:G,3,FALSE)</f>
        <v>#N/A</v>
      </c>
      <c r="G640" s="61">
        <f>Costs!G$24</f>
        <v>0</v>
      </c>
      <c r="K640" s="1"/>
      <c r="L640" s="1"/>
      <c r="P640" s="1"/>
      <c r="Q640" s="1"/>
      <c r="U640" s="1"/>
      <c r="V640" s="1"/>
      <c r="Z640" s="1"/>
      <c r="AA640" s="1"/>
      <c r="AE640" s="1"/>
      <c r="AF640" s="1"/>
      <c r="AJ640" s="1"/>
      <c r="AK640" s="1"/>
      <c r="AO640" s="1"/>
      <c r="AP640" s="1"/>
      <c r="AT640" s="1"/>
      <c r="AU640" s="1"/>
      <c r="AY640" s="1"/>
      <c r="AZ640" s="1"/>
      <c r="BD640" s="1"/>
      <c r="BE640" s="1"/>
      <c r="BI640" s="1"/>
      <c r="BJ640" s="1"/>
      <c r="BN640" s="1"/>
      <c r="BO640" s="1"/>
    </row>
    <row r="641" spans="1:70" x14ac:dyDescent="0.25">
      <c r="A641" s="1">
        <v>5543</v>
      </c>
      <c r="B641" s="1" t="s">
        <v>240</v>
      </c>
      <c r="C641" t="s">
        <v>2</v>
      </c>
      <c r="D641" t="s">
        <v>429</v>
      </c>
      <c r="E641" t="s">
        <v>218</v>
      </c>
      <c r="F641" s="54" t="e">
        <f>VLOOKUP(A641,Costs!E:G,3,FALSE)</f>
        <v>#N/A</v>
      </c>
      <c r="G641" s="61">
        <f>Costs!G$24</f>
        <v>0</v>
      </c>
      <c r="K641" s="1"/>
      <c r="L641" s="1"/>
      <c r="P641" s="1"/>
      <c r="Q641" s="1"/>
      <c r="U641" s="1"/>
      <c r="V641" s="1"/>
      <c r="Z641" s="1"/>
      <c r="AA641" s="1"/>
      <c r="AE641" s="1"/>
      <c r="AF641" s="1"/>
      <c r="AJ641" s="1"/>
      <c r="AK641" s="1"/>
      <c r="AO641" s="1"/>
      <c r="AP641" s="1"/>
      <c r="AT641" s="1"/>
      <c r="AU641" s="1"/>
      <c r="AY641" s="1"/>
      <c r="AZ641" s="1"/>
      <c r="BD641" s="1"/>
      <c r="BE641" s="1"/>
      <c r="BI641" s="1"/>
      <c r="BJ641" s="1"/>
      <c r="BN641" s="1"/>
      <c r="BO641" s="1"/>
    </row>
    <row r="642" spans="1:70" ht="15.75" thickBot="1" x14ac:dyDescent="0.3">
      <c r="A642" s="22">
        <v>5546</v>
      </c>
      <c r="B642" s="22" t="s">
        <v>241</v>
      </c>
      <c r="C642" s="2" t="s">
        <v>2</v>
      </c>
      <c r="D642" s="2" t="s">
        <v>429</v>
      </c>
      <c r="E642" s="2" t="s">
        <v>218</v>
      </c>
      <c r="F642" s="59" t="e">
        <f>VLOOKUP(A642,Costs!E:G,3,FALSE)</f>
        <v>#N/A</v>
      </c>
      <c r="G642" s="66">
        <f>Costs!G$24</f>
        <v>0</v>
      </c>
      <c r="H642" s="28"/>
      <c r="J642" s="2"/>
      <c r="K642" s="22"/>
      <c r="L642" s="22"/>
      <c r="M642" s="2"/>
      <c r="N642" s="2"/>
      <c r="O642" s="2"/>
      <c r="P642" s="22"/>
      <c r="Q642" s="22"/>
      <c r="R642" s="2"/>
      <c r="S642" s="2"/>
      <c r="T642" s="2"/>
      <c r="U642" s="22"/>
      <c r="V642" s="22"/>
      <c r="W642" s="2"/>
      <c r="X642" s="2"/>
      <c r="Y642" s="2"/>
      <c r="Z642" s="22"/>
      <c r="AA642" s="22"/>
      <c r="AB642" s="2"/>
      <c r="AC642" s="2"/>
      <c r="AD642" s="2"/>
      <c r="AE642" s="22"/>
      <c r="AF642" s="22"/>
      <c r="AG642" s="2"/>
      <c r="AH642" s="2"/>
      <c r="AI642" s="2"/>
      <c r="AJ642" s="22"/>
      <c r="AK642" s="22"/>
      <c r="AL642" s="2"/>
      <c r="AM642" s="2"/>
      <c r="AN642" s="2"/>
      <c r="AO642" s="22"/>
      <c r="AP642" s="22"/>
      <c r="AQ642" s="2"/>
      <c r="AR642" s="2"/>
      <c r="AS642" s="2"/>
      <c r="AT642" s="22"/>
      <c r="AU642" s="22"/>
      <c r="AV642" s="2"/>
      <c r="AW642" s="2"/>
      <c r="AX642" s="2"/>
      <c r="AY642" s="22"/>
      <c r="AZ642" s="22"/>
      <c r="BA642" s="2"/>
      <c r="BB642" s="2"/>
      <c r="BC642" s="2"/>
      <c r="BD642" s="22"/>
      <c r="BE642" s="22"/>
      <c r="BF642" s="2"/>
      <c r="BG642" s="2"/>
      <c r="BH642" s="2"/>
      <c r="BI642" s="22"/>
      <c r="BJ642" s="22"/>
      <c r="BK642" s="2"/>
      <c r="BL642" s="2"/>
      <c r="BM642" s="2"/>
      <c r="BN642" s="22"/>
      <c r="BO642" s="22"/>
      <c r="BP642" s="2"/>
      <c r="BQ642" s="2"/>
      <c r="BR642" s="2"/>
    </row>
    <row r="643" spans="1:70" x14ac:dyDescent="0.25">
      <c r="A643" s="29">
        <v>56</v>
      </c>
      <c r="B643" s="29" t="s">
        <v>242</v>
      </c>
      <c r="C643" s="18" t="s">
        <v>2</v>
      </c>
      <c r="D643" s="18" t="s">
        <v>430</v>
      </c>
      <c r="E643" s="18" t="s">
        <v>242</v>
      </c>
      <c r="F643" s="55" t="e">
        <f>VLOOKUP(A643,Costs!E:G,3,FALSE)</f>
        <v>#N/A</v>
      </c>
      <c r="G643" s="62">
        <f>Costs!G$24</f>
        <v>0</v>
      </c>
      <c r="H643" s="32" t="s">
        <v>425</v>
      </c>
      <c r="K643" s="1"/>
      <c r="L643" s="1"/>
      <c r="P643" s="1"/>
      <c r="Q643" s="1"/>
      <c r="U643" s="1"/>
      <c r="V643" s="1"/>
      <c r="Z643" s="1"/>
      <c r="AA643" s="1"/>
      <c r="AE643" s="1"/>
      <c r="AF643" s="1"/>
      <c r="AJ643" s="1"/>
      <c r="AK643" s="1"/>
      <c r="AO643" s="1"/>
      <c r="AP643" s="1"/>
      <c r="AT643" s="1"/>
      <c r="AU643" s="1"/>
      <c r="AY643" s="1"/>
      <c r="AZ643" s="1"/>
      <c r="BD643" s="1"/>
      <c r="BE643" s="1"/>
      <c r="BI643" s="1"/>
      <c r="BJ643" s="1"/>
      <c r="BN643" s="1"/>
      <c r="BO643" s="1"/>
    </row>
    <row r="644" spans="1:70" x14ac:dyDescent="0.25">
      <c r="A644" s="1">
        <v>5600</v>
      </c>
      <c r="B644" s="1" t="s">
        <v>243</v>
      </c>
      <c r="C644" t="s">
        <v>2</v>
      </c>
      <c r="D644" t="s">
        <v>430</v>
      </c>
      <c r="E644" t="s">
        <v>242</v>
      </c>
      <c r="F644" s="54" t="e">
        <f>VLOOKUP(A644,Costs!E:G,3,FALSE)</f>
        <v>#N/A</v>
      </c>
      <c r="G644" s="61">
        <f>Costs!G$24</f>
        <v>0</v>
      </c>
      <c r="K644" s="1"/>
      <c r="L644" s="1"/>
      <c r="P644" s="1"/>
      <c r="Q644" s="1"/>
      <c r="U644" s="1"/>
      <c r="V644" s="1"/>
      <c r="Z644" s="1"/>
      <c r="AA644" s="1"/>
      <c r="AE644" s="1"/>
      <c r="AF644" s="1"/>
      <c r="AJ644" s="1"/>
      <c r="AK644" s="1"/>
      <c r="AO644" s="1"/>
      <c r="AP644" s="1"/>
      <c r="AT644" s="1"/>
      <c r="AU644" s="1"/>
      <c r="AY644" s="1"/>
      <c r="AZ644" s="1"/>
      <c r="BD644" s="1"/>
      <c r="BE644" s="1"/>
      <c r="BI644" s="1"/>
      <c r="BJ644" s="1"/>
      <c r="BN644" s="1"/>
      <c r="BO644" s="1"/>
    </row>
    <row r="645" spans="1:70" x14ac:dyDescent="0.25">
      <c r="A645" s="29">
        <v>561</v>
      </c>
      <c r="B645" s="29" t="s">
        <v>244</v>
      </c>
      <c r="C645" s="18" t="s">
        <v>10</v>
      </c>
      <c r="D645" s="18" t="s">
        <v>429</v>
      </c>
      <c r="E645" s="18" t="s">
        <v>242</v>
      </c>
      <c r="F645" s="55" t="e">
        <f>VLOOKUP(A645,Costs!E:G,3,FALSE)</f>
        <v>#N/A</v>
      </c>
      <c r="G645" s="62">
        <f>Costs!G$24</f>
        <v>0</v>
      </c>
      <c r="H645" s="33" t="s">
        <v>425</v>
      </c>
      <c r="K645" s="1"/>
      <c r="L645" s="1"/>
      <c r="P645" s="1"/>
      <c r="Q645" s="1"/>
      <c r="U645" s="1"/>
      <c r="V645" s="1"/>
      <c r="Z645" s="1"/>
      <c r="AA645" s="1"/>
      <c r="AE645" s="1"/>
      <c r="AF645" s="1"/>
      <c r="AJ645" s="1"/>
      <c r="AK645" s="1"/>
      <c r="AO645" s="1"/>
      <c r="AP645" s="1"/>
      <c r="AT645" s="1"/>
      <c r="AU645" s="1"/>
      <c r="AY645" s="1"/>
      <c r="AZ645" s="1"/>
      <c r="BD645" s="1"/>
      <c r="BE645" s="1"/>
      <c r="BI645" s="1"/>
      <c r="BJ645" s="1"/>
      <c r="BN645" s="1"/>
      <c r="BO645" s="1"/>
    </row>
    <row r="646" spans="1:70" x14ac:dyDescent="0.25">
      <c r="A646" s="1">
        <v>5611</v>
      </c>
      <c r="B646" s="1" t="s">
        <v>245</v>
      </c>
      <c r="C646" t="s">
        <v>10</v>
      </c>
      <c r="D646" t="s">
        <v>430</v>
      </c>
      <c r="E646" t="s">
        <v>242</v>
      </c>
      <c r="F646" s="54" t="e">
        <f>VLOOKUP(A646,Costs!E:G,3,FALSE)</f>
        <v>#N/A</v>
      </c>
      <c r="G646" s="61">
        <f>Costs!G$24</f>
        <v>0</v>
      </c>
      <c r="K646" s="1"/>
      <c r="L646" s="1"/>
      <c r="P646" s="1"/>
      <c r="Q646" s="1"/>
      <c r="U646" s="1"/>
      <c r="V646" s="1"/>
      <c r="Z646" s="1"/>
      <c r="AA646" s="1"/>
      <c r="AE646" s="1"/>
      <c r="AF646" s="1"/>
      <c r="AJ646" s="1"/>
      <c r="AK646" s="1"/>
      <c r="AO646" s="1"/>
      <c r="AP646" s="1"/>
      <c r="AT646" s="1"/>
      <c r="AU646" s="1"/>
      <c r="AY646" s="1"/>
      <c r="AZ646" s="1"/>
      <c r="BD646" s="1"/>
      <c r="BE646" s="1"/>
      <c r="BI646" s="1"/>
      <c r="BJ646" s="1"/>
      <c r="BN646" s="1"/>
      <c r="BO646" s="1"/>
    </row>
    <row r="647" spans="1:70" x14ac:dyDescent="0.25">
      <c r="A647" s="34">
        <v>5612</v>
      </c>
      <c r="B647" s="34" t="s">
        <v>246</v>
      </c>
      <c r="C647" s="35" t="s">
        <v>10</v>
      </c>
      <c r="D647" s="35" t="s">
        <v>430</v>
      </c>
      <c r="E647" s="35" t="s">
        <v>242</v>
      </c>
      <c r="F647" s="56" t="e">
        <f>VLOOKUP(A647,Costs!E:G,3,FALSE)</f>
        <v>#N/A</v>
      </c>
      <c r="G647" s="63">
        <f>Costs!G$24</f>
        <v>0</v>
      </c>
      <c r="H647" s="37"/>
      <c r="K647" s="1"/>
      <c r="L647" s="1"/>
      <c r="P647" s="1"/>
      <c r="Q647" s="1"/>
      <c r="U647" s="1"/>
      <c r="V647" s="1"/>
      <c r="Z647" s="1"/>
      <c r="AA647" s="1"/>
      <c r="AE647" s="1"/>
      <c r="AF647" s="1"/>
      <c r="AJ647" s="1"/>
      <c r="AK647" s="1"/>
      <c r="AO647" s="1"/>
      <c r="AP647" s="1"/>
      <c r="AT647" s="1"/>
      <c r="AU647" s="1"/>
      <c r="AY647" s="1"/>
      <c r="AZ647" s="1"/>
      <c r="BD647" s="1"/>
      <c r="BE647" s="1"/>
      <c r="BI647" s="1"/>
      <c r="BJ647" s="1"/>
      <c r="BN647" s="1"/>
      <c r="BO647" s="1"/>
    </row>
    <row r="648" spans="1:70" x14ac:dyDescent="0.25">
      <c r="A648" s="1">
        <v>5613</v>
      </c>
      <c r="B648" s="1" t="s">
        <v>247</v>
      </c>
      <c r="C648" t="s">
        <v>10</v>
      </c>
      <c r="D648" t="s">
        <v>430</v>
      </c>
      <c r="E648" t="s">
        <v>242</v>
      </c>
      <c r="F648" s="54" t="e">
        <f>VLOOKUP(A648,Costs!E:G,3,FALSE)</f>
        <v>#N/A</v>
      </c>
      <c r="G648" s="61">
        <f>Costs!G$24</f>
        <v>0</v>
      </c>
      <c r="K648" s="1"/>
      <c r="L648" s="1"/>
      <c r="P648" s="1"/>
      <c r="Q648" s="1"/>
      <c r="U648" s="1"/>
      <c r="V648" s="1"/>
      <c r="Z648" s="1"/>
      <c r="AA648" s="1"/>
      <c r="AE648" s="1"/>
      <c r="AF648" s="1"/>
      <c r="AJ648" s="1"/>
      <c r="AK648" s="1"/>
      <c r="AO648" s="1"/>
      <c r="AP648" s="1"/>
      <c r="AT648" s="1"/>
      <c r="AU648" s="1"/>
      <c r="AY648" s="1"/>
      <c r="AZ648" s="1"/>
      <c r="BD648" s="1"/>
      <c r="BE648" s="1"/>
      <c r="BI648" s="1"/>
      <c r="BJ648" s="1"/>
      <c r="BN648" s="1"/>
      <c r="BO648" s="1"/>
    </row>
    <row r="649" spans="1:70" x14ac:dyDescent="0.25">
      <c r="A649" s="34">
        <v>5614</v>
      </c>
      <c r="B649" s="34" t="s">
        <v>248</v>
      </c>
      <c r="C649" s="35" t="s">
        <v>10</v>
      </c>
      <c r="D649" s="35" t="s">
        <v>430</v>
      </c>
      <c r="E649" s="35" t="s">
        <v>242</v>
      </c>
      <c r="F649" s="56" t="e">
        <f>VLOOKUP(A649,Costs!E:G,3,FALSE)</f>
        <v>#N/A</v>
      </c>
      <c r="G649" s="63">
        <f>Costs!G$24</f>
        <v>0</v>
      </c>
      <c r="H649" s="37"/>
      <c r="K649" s="1"/>
      <c r="L649" s="1"/>
      <c r="P649" s="1"/>
      <c r="Q649" s="1"/>
      <c r="U649" s="1"/>
      <c r="V649" s="1"/>
      <c r="Z649" s="1"/>
      <c r="AA649" s="1"/>
      <c r="AE649" s="1"/>
      <c r="AF649" s="1"/>
      <c r="AJ649" s="1"/>
      <c r="AK649" s="1"/>
      <c r="AO649" s="1"/>
      <c r="AP649" s="1"/>
      <c r="AT649" s="1"/>
      <c r="AU649" s="1"/>
      <c r="AY649" s="1"/>
      <c r="AZ649" s="1"/>
      <c r="BD649" s="1"/>
      <c r="BE649" s="1"/>
      <c r="BI649" s="1"/>
      <c r="BJ649" s="1"/>
      <c r="BN649" s="1"/>
      <c r="BO649" s="1"/>
    </row>
    <row r="650" spans="1:70" x14ac:dyDescent="0.25">
      <c r="A650" s="1">
        <v>562</v>
      </c>
      <c r="B650" s="1" t="s">
        <v>249</v>
      </c>
      <c r="C650" t="s">
        <v>2</v>
      </c>
      <c r="D650" t="s">
        <v>430</v>
      </c>
      <c r="E650" t="s">
        <v>242</v>
      </c>
      <c r="F650" s="54" t="e">
        <f>VLOOKUP(A650,Costs!E:G,3,FALSE)</f>
        <v>#N/A</v>
      </c>
      <c r="G650" s="61">
        <f>Costs!G$24</f>
        <v>0</v>
      </c>
      <c r="K650" s="1"/>
      <c r="L650" s="1"/>
      <c r="P650" s="1"/>
      <c r="Q650" s="1"/>
      <c r="U650" s="1"/>
      <c r="V650" s="1"/>
      <c r="Z650" s="1"/>
      <c r="AA650" s="1"/>
      <c r="AE650" s="1"/>
      <c r="AF650" s="1"/>
      <c r="AJ650" s="1"/>
      <c r="AK650" s="1"/>
      <c r="AO650" s="1"/>
      <c r="AP650" s="1"/>
      <c r="AT650" s="1"/>
      <c r="AU650" s="1"/>
      <c r="AY650" s="1"/>
      <c r="AZ650" s="1"/>
      <c r="BD650" s="1"/>
      <c r="BE650" s="1"/>
      <c r="BI650" s="1"/>
      <c r="BJ650" s="1"/>
      <c r="BN650" s="1"/>
      <c r="BO650" s="1"/>
    </row>
    <row r="651" spans="1:70" x14ac:dyDescent="0.25">
      <c r="A651" s="1">
        <v>5621</v>
      </c>
      <c r="B651" s="1" t="s">
        <v>250</v>
      </c>
      <c r="C651" t="s">
        <v>2</v>
      </c>
      <c r="D651" t="s">
        <v>430</v>
      </c>
      <c r="E651" t="s">
        <v>242</v>
      </c>
      <c r="F651" s="54" t="e">
        <f>VLOOKUP(A651,Costs!E:G,3,FALSE)</f>
        <v>#N/A</v>
      </c>
      <c r="G651" s="61">
        <f>Costs!G$24</f>
        <v>0</v>
      </c>
      <c r="K651" s="1"/>
      <c r="L651" s="1"/>
      <c r="P651" s="1"/>
      <c r="Q651" s="1"/>
      <c r="U651" s="1"/>
      <c r="V651" s="1"/>
      <c r="Z651" s="1"/>
      <c r="AA651" s="1"/>
      <c r="AE651" s="1"/>
      <c r="AF651" s="1"/>
      <c r="AJ651" s="1"/>
      <c r="AK651" s="1"/>
      <c r="AO651" s="1"/>
      <c r="AP651" s="1"/>
      <c r="AT651" s="1"/>
      <c r="AU651" s="1"/>
      <c r="AY651" s="1"/>
      <c r="AZ651" s="1"/>
      <c r="BD651" s="1"/>
      <c r="BE651" s="1"/>
      <c r="BI651" s="1"/>
      <c r="BJ651" s="1"/>
      <c r="BN651" s="1"/>
      <c r="BO651" s="1"/>
    </row>
    <row r="652" spans="1:70" x14ac:dyDescent="0.25">
      <c r="A652" s="69">
        <v>56218</v>
      </c>
      <c r="B652" s="69" t="s">
        <v>251</v>
      </c>
      <c r="C652" s="68" t="s">
        <v>6</v>
      </c>
      <c r="D652" s="68" t="s">
        <v>430</v>
      </c>
      <c r="E652" s="68" t="s">
        <v>242</v>
      </c>
      <c r="F652" s="58" t="e">
        <f>VLOOKUP(A652,Costs!E:G,3,FALSE)</f>
        <v>#N/A</v>
      </c>
      <c r="G652" s="65">
        <f>Costs!G$24</f>
        <v>0</v>
      </c>
      <c r="H652" s="71"/>
      <c r="K652" s="1"/>
      <c r="L652" s="1"/>
      <c r="P652" s="1"/>
      <c r="Q652" s="1"/>
      <c r="U652" s="1"/>
      <c r="V652" s="1"/>
      <c r="Z652" s="1"/>
      <c r="AA652" s="1"/>
      <c r="AE652" s="1"/>
      <c r="AF652" s="1"/>
      <c r="AJ652" s="1"/>
      <c r="AK652" s="1"/>
      <c r="AO652" s="1"/>
      <c r="AP652" s="1"/>
      <c r="AT652" s="1"/>
      <c r="AU652" s="1"/>
      <c r="AY652" s="1"/>
      <c r="AZ652" s="1"/>
      <c r="BD652" s="1"/>
      <c r="BE652" s="1"/>
      <c r="BI652" s="1"/>
      <c r="BJ652" s="1"/>
      <c r="BN652" s="1"/>
      <c r="BO652" s="1"/>
    </row>
    <row r="653" spans="1:70" x14ac:dyDescent="0.25">
      <c r="A653" s="44">
        <v>56219</v>
      </c>
      <c r="B653" s="44" t="s">
        <v>252</v>
      </c>
      <c r="C653" s="19" t="s">
        <v>2</v>
      </c>
      <c r="D653" s="19" t="s">
        <v>430</v>
      </c>
      <c r="E653" s="19" t="s">
        <v>242</v>
      </c>
      <c r="F653" s="72" t="e">
        <f>VLOOKUP(A653,Costs!E:G,3,FALSE)</f>
        <v>#N/A</v>
      </c>
      <c r="G653" s="73">
        <f>Costs!G$24</f>
        <v>0</v>
      </c>
      <c r="H653" s="46"/>
      <c r="K653" s="1"/>
      <c r="L653" s="1"/>
      <c r="P653" s="1"/>
      <c r="Q653" s="1"/>
      <c r="U653" s="1"/>
      <c r="V653" s="1"/>
      <c r="Z653" s="1"/>
      <c r="AA653" s="1"/>
      <c r="AE653" s="1"/>
      <c r="AF653" s="1"/>
      <c r="AJ653" s="1"/>
      <c r="AK653" s="1"/>
      <c r="AO653" s="1"/>
      <c r="AP653" s="1"/>
      <c r="AT653" s="1"/>
      <c r="AU653" s="1"/>
      <c r="AY653" s="1"/>
      <c r="AZ653" s="1"/>
      <c r="BD653" s="1"/>
      <c r="BE653" s="1"/>
      <c r="BI653" s="1"/>
      <c r="BJ653" s="1"/>
      <c r="BN653" s="1"/>
      <c r="BO653" s="1"/>
    </row>
    <row r="654" spans="1:70" x14ac:dyDescent="0.25">
      <c r="A654" s="1">
        <v>5622</v>
      </c>
      <c r="B654" s="1" t="s">
        <v>250</v>
      </c>
      <c r="C654" t="s">
        <v>2</v>
      </c>
      <c r="D654" t="s">
        <v>430</v>
      </c>
      <c r="E654" t="s">
        <v>242</v>
      </c>
      <c r="F654" s="54" t="e">
        <f>VLOOKUP(A654,Costs!E:G,3,FALSE)</f>
        <v>#N/A</v>
      </c>
      <c r="G654" s="61">
        <f>Costs!G$24</f>
        <v>0</v>
      </c>
      <c r="K654" s="1"/>
      <c r="L654" s="1"/>
      <c r="P654" s="1"/>
      <c r="Q654" s="1"/>
      <c r="U654" s="1"/>
      <c r="V654" s="1"/>
      <c r="Z654" s="1"/>
      <c r="AA654" s="1"/>
      <c r="AE654" s="1"/>
      <c r="AF654" s="1"/>
      <c r="AJ654" s="1"/>
      <c r="AK654" s="1"/>
      <c r="AO654" s="1"/>
      <c r="AP654" s="1"/>
      <c r="AT654" s="1"/>
      <c r="AU654" s="1"/>
      <c r="AY654" s="1"/>
      <c r="AZ654" s="1"/>
      <c r="BD654" s="1"/>
      <c r="BE654" s="1"/>
      <c r="BI654" s="1"/>
      <c r="BJ654" s="1"/>
      <c r="BN654" s="1"/>
      <c r="BO654" s="1"/>
    </row>
    <row r="655" spans="1:70" x14ac:dyDescent="0.25">
      <c r="A655" s="1">
        <v>5623</v>
      </c>
      <c r="B655" s="1" t="s">
        <v>253</v>
      </c>
      <c r="C655" t="s">
        <v>2</v>
      </c>
      <c r="D655" t="s">
        <v>430</v>
      </c>
      <c r="E655" t="s">
        <v>242</v>
      </c>
      <c r="F655" s="54" t="e">
        <f>VLOOKUP(A655,Costs!E:G,3,FALSE)</f>
        <v>#N/A</v>
      </c>
      <c r="G655" s="61">
        <f>Costs!G$24</f>
        <v>0</v>
      </c>
      <c r="K655" s="1"/>
      <c r="L655" s="1"/>
      <c r="P655" s="1"/>
      <c r="Q655" s="1"/>
      <c r="U655" s="1"/>
      <c r="V655" s="1"/>
      <c r="Z655" s="1"/>
      <c r="AA655" s="1"/>
      <c r="AE655" s="1"/>
      <c r="AF655" s="1"/>
      <c r="AJ655" s="1"/>
      <c r="AK655" s="1"/>
      <c r="AO655" s="1"/>
      <c r="AP655" s="1"/>
      <c r="AT655" s="1"/>
      <c r="AU655" s="1"/>
      <c r="AY655" s="1"/>
      <c r="AZ655" s="1"/>
      <c r="BD655" s="1"/>
      <c r="BE655" s="1"/>
      <c r="BI655" s="1"/>
      <c r="BJ655" s="1"/>
      <c r="BN655" s="1"/>
      <c r="BO655" s="1"/>
    </row>
    <row r="656" spans="1:70" x14ac:dyDescent="0.25">
      <c r="A656" s="1">
        <v>5624</v>
      </c>
      <c r="B656" s="1" t="s">
        <v>254</v>
      </c>
      <c r="C656" t="s">
        <v>2</v>
      </c>
      <c r="D656" t="s">
        <v>430</v>
      </c>
      <c r="E656" t="s">
        <v>242</v>
      </c>
      <c r="F656" s="54" t="e">
        <f>VLOOKUP(A656,Costs!E:G,3,FALSE)</f>
        <v>#N/A</v>
      </c>
      <c r="G656" s="61">
        <f>Costs!G$24</f>
        <v>0</v>
      </c>
      <c r="K656" s="1"/>
      <c r="L656" s="1"/>
      <c r="P656" s="1"/>
      <c r="Q656" s="1"/>
      <c r="U656" s="1"/>
      <c r="V656" s="1"/>
      <c r="Z656" s="1"/>
      <c r="AA656" s="1"/>
      <c r="AE656" s="1"/>
      <c r="AF656" s="1"/>
      <c r="AJ656" s="1"/>
      <c r="AK656" s="1"/>
      <c r="AO656" s="1"/>
      <c r="AP656" s="1"/>
      <c r="AT656" s="1"/>
      <c r="AU656" s="1"/>
      <c r="AY656" s="1"/>
      <c r="AZ656" s="1"/>
      <c r="BD656" s="1"/>
      <c r="BE656" s="1"/>
      <c r="BI656" s="1"/>
      <c r="BJ656" s="1"/>
      <c r="BN656" s="1"/>
      <c r="BO656" s="1"/>
    </row>
    <row r="657" spans="1:70" x14ac:dyDescent="0.25">
      <c r="A657" s="1">
        <v>56241</v>
      </c>
      <c r="B657" s="1" t="s">
        <v>255</v>
      </c>
      <c r="C657" t="s">
        <v>2</v>
      </c>
      <c r="D657" t="s">
        <v>430</v>
      </c>
      <c r="E657" t="s">
        <v>242</v>
      </c>
      <c r="F657" s="54" t="e">
        <f>VLOOKUP(A657,Costs!E:G,3,FALSE)</f>
        <v>#N/A</v>
      </c>
      <c r="G657" s="61">
        <f>Costs!G$24</f>
        <v>0</v>
      </c>
      <c r="K657" s="1"/>
      <c r="L657" s="1"/>
      <c r="P657" s="1"/>
      <c r="Q657" s="1"/>
      <c r="U657" s="1"/>
      <c r="V657" s="1"/>
      <c r="Z657" s="1"/>
      <c r="AA657" s="1"/>
      <c r="AE657" s="1"/>
      <c r="AF657" s="1"/>
      <c r="AJ657" s="1"/>
      <c r="AK657" s="1"/>
      <c r="AO657" s="1"/>
      <c r="AP657" s="1"/>
      <c r="AT657" s="1"/>
      <c r="AU657" s="1"/>
      <c r="AY657" s="1"/>
      <c r="AZ657" s="1"/>
      <c r="BD657" s="1"/>
      <c r="BE657" s="1"/>
      <c r="BI657" s="1"/>
      <c r="BJ657" s="1"/>
      <c r="BN657" s="1"/>
      <c r="BO657" s="1"/>
    </row>
    <row r="658" spans="1:70" x14ac:dyDescent="0.25">
      <c r="A658" s="1">
        <v>56242</v>
      </c>
      <c r="B658" s="1" t="s">
        <v>256</v>
      </c>
      <c r="C658" t="s">
        <v>2</v>
      </c>
      <c r="D658" t="s">
        <v>430</v>
      </c>
      <c r="E658" t="s">
        <v>242</v>
      </c>
      <c r="F658" s="54" t="e">
        <f>VLOOKUP(A658,Costs!E:G,3,FALSE)</f>
        <v>#N/A</v>
      </c>
      <c r="G658" s="61">
        <f>Costs!G$24</f>
        <v>0</v>
      </c>
      <c r="K658" s="1"/>
      <c r="L658" s="1"/>
      <c r="P658" s="1"/>
      <c r="Q658" s="1"/>
      <c r="U658" s="1"/>
      <c r="V658" s="1"/>
      <c r="Z658" s="1"/>
      <c r="AA658" s="1"/>
      <c r="AE658" s="1"/>
      <c r="AF658" s="1"/>
      <c r="AJ658" s="1"/>
      <c r="AK658" s="1"/>
      <c r="AO658" s="1"/>
      <c r="AP658" s="1"/>
      <c r="AT658" s="1"/>
      <c r="AU658" s="1"/>
      <c r="AY658" s="1"/>
      <c r="AZ658" s="1"/>
      <c r="BD658" s="1"/>
      <c r="BE658" s="1"/>
      <c r="BI658" s="1"/>
      <c r="BJ658" s="1"/>
      <c r="BN658" s="1"/>
      <c r="BO658" s="1"/>
    </row>
    <row r="659" spans="1:70" x14ac:dyDescent="0.25">
      <c r="A659" s="1">
        <v>56243</v>
      </c>
      <c r="B659" s="1" t="s">
        <v>257</v>
      </c>
      <c r="C659" t="s">
        <v>2</v>
      </c>
      <c r="D659" t="s">
        <v>430</v>
      </c>
      <c r="E659" t="s">
        <v>242</v>
      </c>
      <c r="F659" s="54" t="e">
        <f>VLOOKUP(A659,Costs!E:G,3,FALSE)</f>
        <v>#N/A</v>
      </c>
      <c r="G659" s="61">
        <f>Costs!G$24</f>
        <v>0</v>
      </c>
      <c r="K659" s="1"/>
      <c r="L659" s="1"/>
      <c r="P659" s="1"/>
      <c r="Q659" s="1"/>
      <c r="U659" s="1"/>
      <c r="V659" s="1"/>
      <c r="Z659" s="1"/>
      <c r="AA659" s="1"/>
      <c r="AE659" s="1"/>
      <c r="AF659" s="1"/>
      <c r="AJ659" s="1"/>
      <c r="AK659" s="1"/>
      <c r="AO659" s="1"/>
      <c r="AP659" s="1"/>
      <c r="AT659" s="1"/>
      <c r="AU659" s="1"/>
      <c r="AY659" s="1"/>
      <c r="AZ659" s="1"/>
      <c r="BD659" s="1"/>
      <c r="BE659" s="1"/>
      <c r="BI659" s="1"/>
      <c r="BJ659" s="1"/>
      <c r="BN659" s="1"/>
      <c r="BO659" s="1"/>
    </row>
    <row r="660" spans="1:70" x14ac:dyDescent="0.25">
      <c r="A660" s="1">
        <v>56244</v>
      </c>
      <c r="B660" s="1" t="s">
        <v>258</v>
      </c>
      <c r="C660" t="s">
        <v>2</v>
      </c>
      <c r="D660" t="s">
        <v>430</v>
      </c>
      <c r="E660" t="s">
        <v>242</v>
      </c>
      <c r="F660" s="54" t="e">
        <f>VLOOKUP(A660,Costs!E:G,3,FALSE)</f>
        <v>#N/A</v>
      </c>
      <c r="G660" s="61">
        <f>Costs!G$24</f>
        <v>0</v>
      </c>
      <c r="K660" s="1"/>
      <c r="L660" s="1"/>
      <c r="P660" s="1"/>
      <c r="Q660" s="1"/>
      <c r="U660" s="1"/>
      <c r="V660" s="1"/>
      <c r="Z660" s="1"/>
      <c r="AA660" s="1"/>
      <c r="AE660" s="1"/>
      <c r="AF660" s="1"/>
      <c r="AJ660" s="1"/>
      <c r="AK660" s="1"/>
      <c r="AO660" s="1"/>
      <c r="AP660" s="1"/>
      <c r="AT660" s="1"/>
      <c r="AU660" s="1"/>
      <c r="AY660" s="1"/>
      <c r="AZ660" s="1"/>
      <c r="BD660" s="1"/>
      <c r="BE660" s="1"/>
      <c r="BI660" s="1"/>
      <c r="BJ660" s="1"/>
      <c r="BN660" s="1"/>
      <c r="BO660" s="1"/>
    </row>
    <row r="661" spans="1:70" x14ac:dyDescent="0.25">
      <c r="A661" s="1">
        <v>56245</v>
      </c>
      <c r="B661" s="1" t="s">
        <v>259</v>
      </c>
      <c r="C661" t="s">
        <v>2</v>
      </c>
      <c r="D661" t="s">
        <v>430</v>
      </c>
      <c r="E661" t="s">
        <v>242</v>
      </c>
      <c r="F661" s="54" t="e">
        <f>VLOOKUP(A661,Costs!E:G,3,FALSE)</f>
        <v>#N/A</v>
      </c>
      <c r="G661" s="61">
        <f>Costs!G$24</f>
        <v>0</v>
      </c>
      <c r="K661" s="1"/>
      <c r="L661" s="1"/>
      <c r="P661" s="1"/>
      <c r="Q661" s="1"/>
      <c r="U661" s="1"/>
      <c r="V661" s="1"/>
      <c r="Z661" s="1"/>
      <c r="AA661" s="1"/>
      <c r="AE661" s="1"/>
      <c r="AF661" s="1"/>
      <c r="AJ661" s="1"/>
      <c r="AK661" s="1"/>
      <c r="AO661" s="1"/>
      <c r="AP661" s="1"/>
      <c r="AT661" s="1"/>
      <c r="AU661" s="1"/>
      <c r="AY661" s="1"/>
      <c r="AZ661" s="1"/>
      <c r="BD661" s="1"/>
      <c r="BE661" s="1"/>
      <c r="BI661" s="1"/>
      <c r="BJ661" s="1"/>
      <c r="BN661" s="1"/>
      <c r="BO661" s="1"/>
    </row>
    <row r="662" spans="1:70" x14ac:dyDescent="0.25">
      <c r="A662" s="1">
        <v>5627</v>
      </c>
      <c r="B662" s="1" t="s">
        <v>260</v>
      </c>
      <c r="C662" t="s">
        <v>2</v>
      </c>
      <c r="D662" t="s">
        <v>430</v>
      </c>
      <c r="E662" t="s">
        <v>242</v>
      </c>
      <c r="F662" s="54" t="e">
        <f>VLOOKUP(A662,Costs!E:G,3,FALSE)</f>
        <v>#N/A</v>
      </c>
      <c r="G662" s="61">
        <f>Costs!G$24</f>
        <v>0</v>
      </c>
      <c r="K662" s="1"/>
      <c r="L662" s="1"/>
      <c r="P662" s="1"/>
      <c r="Q662" s="1"/>
      <c r="U662" s="1"/>
      <c r="V662" s="1"/>
      <c r="Z662" s="1"/>
      <c r="AA662" s="1"/>
      <c r="AE662" s="1"/>
      <c r="AF662" s="1"/>
      <c r="AJ662" s="1"/>
      <c r="AK662" s="1"/>
      <c r="AO662" s="1"/>
      <c r="AP662" s="1"/>
      <c r="AT662" s="1"/>
      <c r="AU662" s="1"/>
      <c r="AY662" s="1"/>
      <c r="AZ662" s="1"/>
      <c r="BD662" s="1"/>
      <c r="BE662" s="1"/>
      <c r="BI662" s="1"/>
      <c r="BJ662" s="1"/>
      <c r="BN662" s="1"/>
      <c r="BO662" s="1"/>
    </row>
    <row r="663" spans="1:70" ht="15.75" thickBot="1" x14ac:dyDescent="0.3">
      <c r="A663" s="22">
        <v>5629</v>
      </c>
      <c r="B663" s="22" t="s">
        <v>261</v>
      </c>
      <c r="C663" s="2" t="s">
        <v>1</v>
      </c>
      <c r="D663" s="2" t="s">
        <v>430</v>
      </c>
      <c r="E663" s="2" t="s">
        <v>242</v>
      </c>
      <c r="F663" s="59" t="e">
        <f>VLOOKUP(A663,Costs!E:G,3,FALSE)</f>
        <v>#N/A</v>
      </c>
      <c r="G663" s="66">
        <f>Costs!G$24</f>
        <v>0</v>
      </c>
      <c r="H663" s="28"/>
      <c r="J663" s="2"/>
      <c r="K663" s="22"/>
      <c r="L663" s="22"/>
      <c r="M663" s="2"/>
      <c r="N663" s="2"/>
      <c r="O663" s="2"/>
      <c r="P663" s="22"/>
      <c r="Q663" s="22"/>
      <c r="R663" s="2"/>
      <c r="S663" s="2"/>
      <c r="T663" s="2"/>
      <c r="U663" s="22"/>
      <c r="V663" s="22"/>
      <c r="W663" s="2"/>
      <c r="X663" s="2"/>
      <c r="Y663" s="2"/>
      <c r="Z663" s="22"/>
      <c r="AA663" s="22"/>
      <c r="AB663" s="2"/>
      <c r="AC663" s="2"/>
      <c r="AD663" s="2"/>
      <c r="AE663" s="22"/>
      <c r="AF663" s="22"/>
      <c r="AG663" s="2"/>
      <c r="AH663" s="2"/>
      <c r="AI663" s="2"/>
      <c r="AJ663" s="22"/>
      <c r="AK663" s="22"/>
      <c r="AL663" s="2"/>
      <c r="AM663" s="2"/>
      <c r="AN663" s="2"/>
      <c r="AO663" s="22"/>
      <c r="AP663" s="22"/>
      <c r="AQ663" s="2"/>
      <c r="AR663" s="2"/>
      <c r="AS663" s="2"/>
      <c r="AT663" s="22"/>
      <c r="AU663" s="22"/>
      <c r="AV663" s="2"/>
      <c r="AW663" s="2"/>
      <c r="AX663" s="2"/>
      <c r="AY663" s="22"/>
      <c r="AZ663" s="22"/>
      <c r="BA663" s="2"/>
      <c r="BB663" s="2"/>
      <c r="BC663" s="2"/>
      <c r="BD663" s="22"/>
      <c r="BE663" s="22"/>
      <c r="BF663" s="2"/>
      <c r="BG663" s="2"/>
      <c r="BH663" s="2"/>
      <c r="BI663" s="22"/>
      <c r="BJ663" s="22"/>
      <c r="BK663" s="2"/>
      <c r="BL663" s="2"/>
      <c r="BM663" s="2"/>
      <c r="BN663" s="22"/>
      <c r="BO663" s="22"/>
      <c r="BP663" s="2"/>
      <c r="BQ663" s="2"/>
      <c r="BR663" s="2"/>
    </row>
    <row r="664" spans="1:70" x14ac:dyDescent="0.25">
      <c r="A664" s="1">
        <v>564</v>
      </c>
      <c r="B664" s="1" t="s">
        <v>262</v>
      </c>
      <c r="C664" t="s">
        <v>2</v>
      </c>
      <c r="D664" t="s">
        <v>429</v>
      </c>
      <c r="E664" t="s">
        <v>242</v>
      </c>
      <c r="F664" s="54" t="e">
        <f>VLOOKUP(A664,Costs!E:G,3,FALSE)</f>
        <v>#N/A</v>
      </c>
      <c r="G664" s="61">
        <f>Costs!G$24</f>
        <v>0</v>
      </c>
      <c r="K664" s="1"/>
      <c r="L664" s="1"/>
      <c r="P664" s="1"/>
      <c r="Q664" s="1"/>
      <c r="U664" s="1"/>
      <c r="V664" s="1"/>
      <c r="Z664" s="1"/>
      <c r="AA664" s="1"/>
      <c r="AE664" s="1"/>
      <c r="AF664" s="1"/>
      <c r="AJ664" s="1"/>
      <c r="AK664" s="1"/>
      <c r="AO664" s="1"/>
      <c r="AP664" s="1"/>
      <c r="AT664" s="1"/>
      <c r="AU664" s="1"/>
      <c r="AY664" s="1"/>
      <c r="AZ664" s="1"/>
      <c r="BD664" s="1"/>
      <c r="BE664" s="1"/>
      <c r="BI664" s="1"/>
      <c r="BJ664" s="1"/>
      <c r="BN664" s="1"/>
      <c r="BO664" s="1"/>
    </row>
    <row r="665" spans="1:70" x14ac:dyDescent="0.25">
      <c r="A665" s="1">
        <v>5641</v>
      </c>
      <c r="B665" s="1" t="s">
        <v>263</v>
      </c>
      <c r="C665" t="s">
        <v>2</v>
      </c>
      <c r="D665" t="s">
        <v>429</v>
      </c>
      <c r="E665" t="s">
        <v>242</v>
      </c>
      <c r="F665" s="54" t="e">
        <f>VLOOKUP(A665,Costs!E:G,3,FALSE)</f>
        <v>#N/A</v>
      </c>
      <c r="G665" s="61">
        <f>Costs!G$24</f>
        <v>0</v>
      </c>
      <c r="K665" s="1"/>
      <c r="L665" s="1"/>
      <c r="P665" s="1"/>
      <c r="Q665" s="1"/>
      <c r="U665" s="1"/>
      <c r="V665" s="1"/>
      <c r="Z665" s="1"/>
      <c r="AA665" s="1"/>
      <c r="AE665" s="1"/>
      <c r="AF665" s="1"/>
      <c r="AJ665" s="1"/>
      <c r="AK665" s="1"/>
      <c r="AO665" s="1"/>
      <c r="AP665" s="1"/>
      <c r="AT665" s="1"/>
      <c r="AU665" s="1"/>
      <c r="AY665" s="1"/>
      <c r="AZ665" s="1"/>
      <c r="BD665" s="1"/>
      <c r="BE665" s="1"/>
      <c r="BI665" s="1"/>
      <c r="BJ665" s="1"/>
      <c r="BN665" s="1"/>
      <c r="BO665" s="1"/>
    </row>
    <row r="666" spans="1:70" x14ac:dyDescent="0.25">
      <c r="A666" s="44">
        <v>56418</v>
      </c>
      <c r="B666" s="44" t="s">
        <v>264</v>
      </c>
      <c r="C666" s="19" t="s">
        <v>6</v>
      </c>
      <c r="D666" s="19" t="s">
        <v>430</v>
      </c>
      <c r="E666" s="19" t="s">
        <v>242</v>
      </c>
      <c r="F666" s="58" t="e">
        <f>VLOOKUP(A666,Costs!E:G,3,FALSE)</f>
        <v>#N/A</v>
      </c>
      <c r="G666" s="65">
        <f>Costs!G$24</f>
        <v>0</v>
      </c>
      <c r="H666" s="46"/>
      <c r="K666" s="1"/>
      <c r="L666" s="1"/>
      <c r="P666" s="1"/>
      <c r="Q666" s="1"/>
      <c r="U666" s="1"/>
      <c r="V666" s="1"/>
      <c r="Z666" s="1"/>
      <c r="AA666" s="1"/>
      <c r="AE666" s="1"/>
      <c r="AF666" s="1"/>
      <c r="AJ666" s="1"/>
      <c r="AK666" s="1"/>
      <c r="AO666" s="1"/>
      <c r="AP666" s="1"/>
      <c r="AT666" s="1"/>
      <c r="AU666" s="1"/>
      <c r="AY666" s="1"/>
      <c r="AZ666" s="1"/>
      <c r="BD666" s="1"/>
      <c r="BE666" s="1"/>
      <c r="BI666" s="1"/>
      <c r="BJ666" s="1"/>
      <c r="BN666" s="1"/>
      <c r="BO666" s="1"/>
    </row>
    <row r="667" spans="1:70" x14ac:dyDescent="0.25">
      <c r="A667" s="44">
        <v>56419</v>
      </c>
      <c r="B667" s="44" t="s">
        <v>265</v>
      </c>
      <c r="C667" s="19" t="s">
        <v>2</v>
      </c>
      <c r="D667" s="19" t="s">
        <v>430</v>
      </c>
      <c r="E667" s="19" t="s">
        <v>242</v>
      </c>
      <c r="F667" s="58" t="e">
        <f>VLOOKUP(A667,Costs!E:G,3,FALSE)</f>
        <v>#N/A</v>
      </c>
      <c r="G667" s="65">
        <f>Costs!G$24</f>
        <v>0</v>
      </c>
      <c r="H667" s="46"/>
      <c r="K667" s="1"/>
      <c r="L667" s="1"/>
      <c r="P667" s="1"/>
      <c r="Q667" s="1"/>
      <c r="U667" s="1"/>
      <c r="V667" s="1"/>
      <c r="Z667" s="1"/>
      <c r="AA667" s="1"/>
      <c r="AE667" s="1"/>
      <c r="AF667" s="1"/>
      <c r="AJ667" s="1"/>
      <c r="AK667" s="1"/>
      <c r="AO667" s="1"/>
      <c r="AP667" s="1"/>
      <c r="AT667" s="1"/>
      <c r="AU667" s="1"/>
      <c r="AY667" s="1"/>
      <c r="AZ667" s="1"/>
      <c r="BD667" s="1"/>
      <c r="BE667" s="1"/>
      <c r="BI667" s="1"/>
      <c r="BJ667" s="1"/>
      <c r="BN667" s="1"/>
      <c r="BO667" s="1"/>
    </row>
    <row r="668" spans="1:70" x14ac:dyDescent="0.25">
      <c r="A668" s="1">
        <v>5642</v>
      </c>
      <c r="B668" s="1" t="s">
        <v>266</v>
      </c>
      <c r="C668" t="s">
        <v>2</v>
      </c>
      <c r="D668" t="s">
        <v>429</v>
      </c>
      <c r="E668" t="s">
        <v>242</v>
      </c>
      <c r="F668" s="54" t="e">
        <f>VLOOKUP(A668,Costs!E:G,3,FALSE)</f>
        <v>#N/A</v>
      </c>
      <c r="G668" s="61">
        <f>Costs!G$24</f>
        <v>0</v>
      </c>
      <c r="K668" s="1"/>
      <c r="L668" s="1"/>
      <c r="P668" s="1"/>
      <c r="Q668" s="1"/>
      <c r="U668" s="1"/>
      <c r="V668" s="1"/>
      <c r="Z668" s="1"/>
      <c r="AA668" s="1"/>
      <c r="AE668" s="1"/>
      <c r="AF668" s="1"/>
      <c r="AJ668" s="1"/>
      <c r="AK668" s="1"/>
      <c r="AO668" s="1"/>
      <c r="AP668" s="1"/>
      <c r="AT668" s="1"/>
      <c r="AU668" s="1"/>
      <c r="AY668" s="1"/>
      <c r="AZ668" s="1"/>
      <c r="BD668" s="1"/>
      <c r="BE668" s="1"/>
      <c r="BI668" s="1"/>
      <c r="BJ668" s="1"/>
      <c r="BN668" s="1"/>
      <c r="BO668" s="1"/>
    </row>
    <row r="669" spans="1:70" x14ac:dyDescent="0.25">
      <c r="A669" s="1">
        <v>5643</v>
      </c>
      <c r="B669" s="1" t="s">
        <v>267</v>
      </c>
      <c r="C669" t="s">
        <v>2</v>
      </c>
      <c r="D669" t="s">
        <v>429</v>
      </c>
      <c r="E669" t="s">
        <v>242</v>
      </c>
      <c r="F669" s="54" t="e">
        <f>VLOOKUP(A669,Costs!E:G,3,FALSE)</f>
        <v>#N/A</v>
      </c>
      <c r="G669" s="61">
        <f>Costs!G$24</f>
        <v>0</v>
      </c>
      <c r="K669" s="1"/>
      <c r="L669" s="1"/>
      <c r="P669" s="1"/>
      <c r="Q669" s="1"/>
      <c r="U669" s="1"/>
      <c r="V669" s="1"/>
      <c r="Z669" s="1"/>
      <c r="AA669" s="1"/>
      <c r="AE669" s="1"/>
      <c r="AF669" s="1"/>
      <c r="AJ669" s="1"/>
      <c r="AK669" s="1"/>
      <c r="AO669" s="1"/>
      <c r="AP669" s="1"/>
      <c r="AT669" s="1"/>
      <c r="AU669" s="1"/>
      <c r="AY669" s="1"/>
      <c r="AZ669" s="1"/>
      <c r="BD669" s="1"/>
      <c r="BE669" s="1"/>
      <c r="BI669" s="1"/>
      <c r="BJ669" s="1"/>
      <c r="BN669" s="1"/>
      <c r="BO669" s="1"/>
    </row>
    <row r="670" spans="1:70" x14ac:dyDescent="0.25">
      <c r="A670" s="1">
        <v>5644</v>
      </c>
      <c r="B670" s="1" t="s">
        <v>268</v>
      </c>
      <c r="C670" t="s">
        <v>2</v>
      </c>
      <c r="D670" t="s">
        <v>429</v>
      </c>
      <c r="E670" t="s">
        <v>242</v>
      </c>
      <c r="F670" s="54" t="e">
        <f>VLOOKUP(A670,Costs!E:G,3,FALSE)</f>
        <v>#N/A</v>
      </c>
      <c r="G670" s="61">
        <f>Costs!G$24</f>
        <v>0</v>
      </c>
      <c r="K670" s="1"/>
      <c r="L670" s="1"/>
      <c r="P670" s="1"/>
      <c r="Q670" s="1"/>
      <c r="U670" s="1"/>
      <c r="V670" s="1"/>
      <c r="Z670" s="1"/>
      <c r="AA670" s="1"/>
      <c r="AE670" s="1"/>
      <c r="AF670" s="1"/>
      <c r="AJ670" s="1"/>
      <c r="AK670" s="1"/>
      <c r="AO670" s="1"/>
      <c r="AP670" s="1"/>
      <c r="AT670" s="1"/>
      <c r="AU670" s="1"/>
      <c r="AY670" s="1"/>
      <c r="AZ670" s="1"/>
      <c r="BD670" s="1"/>
      <c r="BE670" s="1"/>
      <c r="BI670" s="1"/>
      <c r="BJ670" s="1"/>
      <c r="BN670" s="1"/>
      <c r="BO670" s="1"/>
    </row>
    <row r="671" spans="1:70" x14ac:dyDescent="0.25">
      <c r="A671" s="1">
        <v>5645</v>
      </c>
      <c r="B671" s="1" t="s">
        <v>269</v>
      </c>
      <c r="C671" t="s">
        <v>2</v>
      </c>
      <c r="D671" t="s">
        <v>429</v>
      </c>
      <c r="E671" t="s">
        <v>242</v>
      </c>
      <c r="F671" s="54" t="e">
        <f>VLOOKUP(A671,Costs!E:G,3,FALSE)</f>
        <v>#N/A</v>
      </c>
      <c r="G671" s="61">
        <f>Costs!G$24</f>
        <v>0</v>
      </c>
      <c r="K671" s="1"/>
      <c r="L671" s="1"/>
      <c r="P671" s="1"/>
      <c r="Q671" s="1"/>
      <c r="U671" s="1"/>
      <c r="V671" s="1"/>
      <c r="Z671" s="1"/>
      <c r="AA671" s="1"/>
      <c r="AE671" s="1"/>
      <c r="AF671" s="1"/>
      <c r="AJ671" s="1"/>
      <c r="AK671" s="1"/>
      <c r="AO671" s="1"/>
      <c r="AP671" s="1"/>
      <c r="AT671" s="1"/>
      <c r="AU671" s="1"/>
      <c r="AY671" s="1"/>
      <c r="AZ671" s="1"/>
      <c r="BD671" s="1"/>
      <c r="BE671" s="1"/>
      <c r="BI671" s="1"/>
      <c r="BJ671" s="1"/>
      <c r="BN671" s="1"/>
      <c r="BO671" s="1"/>
    </row>
    <row r="672" spans="1:70" x14ac:dyDescent="0.25">
      <c r="A672" s="1">
        <v>5646</v>
      </c>
      <c r="B672" s="1" t="s">
        <v>11</v>
      </c>
      <c r="C672" t="s">
        <v>2</v>
      </c>
      <c r="D672" t="s">
        <v>429</v>
      </c>
      <c r="E672" t="s">
        <v>242</v>
      </c>
      <c r="F672" s="54" t="e">
        <f>VLOOKUP(A672,Costs!E:G,3,FALSE)</f>
        <v>#N/A</v>
      </c>
      <c r="G672" s="61">
        <f>Costs!G$24</f>
        <v>0</v>
      </c>
      <c r="K672" s="1"/>
      <c r="L672" s="1"/>
      <c r="P672" s="1"/>
      <c r="Q672" s="1"/>
      <c r="U672" s="1"/>
      <c r="V672" s="1"/>
      <c r="Z672" s="1"/>
      <c r="AA672" s="1"/>
      <c r="AE672" s="1"/>
      <c r="AF672" s="1"/>
      <c r="AJ672" s="1"/>
      <c r="AK672" s="1"/>
      <c r="AO672" s="1"/>
      <c r="AP672" s="1"/>
      <c r="AT672" s="1"/>
      <c r="AU672" s="1"/>
      <c r="AY672" s="1"/>
      <c r="AZ672" s="1"/>
      <c r="BD672" s="1"/>
      <c r="BE672" s="1"/>
      <c r="BI672" s="1"/>
      <c r="BJ672" s="1"/>
      <c r="BN672" s="1"/>
      <c r="BO672" s="1"/>
    </row>
    <row r="673" spans="1:67" x14ac:dyDescent="0.25">
      <c r="A673" s="1">
        <v>5647</v>
      </c>
      <c r="B673" s="1" t="s">
        <v>270</v>
      </c>
      <c r="C673" t="s">
        <v>2</v>
      </c>
      <c r="D673" t="s">
        <v>429</v>
      </c>
      <c r="E673" t="s">
        <v>242</v>
      </c>
      <c r="F673" s="54" t="e">
        <f>VLOOKUP(A673,Costs!E:G,3,FALSE)</f>
        <v>#N/A</v>
      </c>
      <c r="G673" s="61">
        <f>Costs!G$24</f>
        <v>0</v>
      </c>
      <c r="K673" s="1"/>
      <c r="L673" s="1"/>
      <c r="P673" s="1"/>
      <c r="Q673" s="1"/>
      <c r="U673" s="1"/>
      <c r="V673" s="1"/>
      <c r="Z673" s="1"/>
      <c r="AA673" s="1"/>
      <c r="AE673" s="1"/>
      <c r="AF673" s="1"/>
      <c r="AJ673" s="1"/>
      <c r="AK673" s="1"/>
      <c r="AO673" s="1"/>
      <c r="AP673" s="1"/>
      <c r="AT673" s="1"/>
      <c r="AU673" s="1"/>
      <c r="AY673" s="1"/>
      <c r="AZ673" s="1"/>
      <c r="BD673" s="1"/>
      <c r="BE673" s="1"/>
      <c r="BI673" s="1"/>
      <c r="BJ673" s="1"/>
      <c r="BN673" s="1"/>
      <c r="BO673" s="1"/>
    </row>
    <row r="674" spans="1:67" x14ac:dyDescent="0.25">
      <c r="A674" s="1">
        <v>565</v>
      </c>
      <c r="B674" s="1" t="s">
        <v>271</v>
      </c>
      <c r="C674" t="s">
        <v>2</v>
      </c>
      <c r="D674" t="s">
        <v>429</v>
      </c>
      <c r="E674" t="s">
        <v>242</v>
      </c>
      <c r="F674" s="54" t="e">
        <f>VLOOKUP(A674,Costs!E:G,3,FALSE)</f>
        <v>#N/A</v>
      </c>
      <c r="G674" s="61">
        <f>Costs!G$24</f>
        <v>0</v>
      </c>
      <c r="K674" s="1"/>
      <c r="L674" s="1"/>
      <c r="P674" s="1"/>
      <c r="Q674" s="1"/>
      <c r="U674" s="1"/>
      <c r="V674" s="1"/>
      <c r="Z674" s="1"/>
      <c r="AA674" s="1"/>
      <c r="AE674" s="1"/>
      <c r="AF674" s="1"/>
      <c r="AJ674" s="1"/>
      <c r="AK674" s="1"/>
      <c r="AO674" s="1"/>
      <c r="AP674" s="1"/>
      <c r="AT674" s="1"/>
      <c r="AU674" s="1"/>
      <c r="AY674" s="1"/>
      <c r="AZ674" s="1"/>
      <c r="BD674" s="1"/>
      <c r="BE674" s="1"/>
      <c r="BI674" s="1"/>
      <c r="BJ674" s="1"/>
      <c r="BN674" s="1"/>
      <c r="BO674" s="1"/>
    </row>
    <row r="675" spans="1:67" x14ac:dyDescent="0.25">
      <c r="A675" s="1">
        <v>5651</v>
      </c>
      <c r="B675" s="1" t="s">
        <v>272</v>
      </c>
      <c r="C675" t="s">
        <v>2</v>
      </c>
      <c r="D675" t="s">
        <v>429</v>
      </c>
      <c r="E675" t="s">
        <v>242</v>
      </c>
      <c r="F675" s="54" t="e">
        <f>VLOOKUP(A675,Costs!E:G,3,FALSE)</f>
        <v>#N/A</v>
      </c>
      <c r="G675" s="61">
        <f>Costs!G$24</f>
        <v>0</v>
      </c>
      <c r="K675" s="1"/>
      <c r="L675" s="1"/>
      <c r="P675" s="1"/>
      <c r="Q675" s="1"/>
      <c r="U675" s="1"/>
      <c r="V675" s="1"/>
      <c r="Z675" s="1"/>
      <c r="AA675" s="1"/>
      <c r="AE675" s="1"/>
      <c r="AF675" s="1"/>
      <c r="AJ675" s="1"/>
      <c r="AK675" s="1"/>
      <c r="AO675" s="1"/>
      <c r="AP675" s="1"/>
      <c r="AT675" s="1"/>
      <c r="AU675" s="1"/>
      <c r="AY675" s="1"/>
      <c r="AZ675" s="1"/>
      <c r="BD675" s="1"/>
      <c r="BE675" s="1"/>
      <c r="BI675" s="1"/>
      <c r="BJ675" s="1"/>
      <c r="BN675" s="1"/>
      <c r="BO675" s="1"/>
    </row>
    <row r="676" spans="1:67" x14ac:dyDescent="0.25">
      <c r="A676" s="44">
        <v>56518</v>
      </c>
      <c r="B676" s="44" t="s">
        <v>273</v>
      </c>
      <c r="C676" s="19" t="s">
        <v>6</v>
      </c>
      <c r="D676" s="19" t="s">
        <v>430</v>
      </c>
      <c r="E676" s="19" t="s">
        <v>242</v>
      </c>
      <c r="F676" s="58" t="e">
        <f>VLOOKUP(A676,Costs!E:G,3,FALSE)</f>
        <v>#N/A</v>
      </c>
      <c r="G676" s="65">
        <f>Costs!G$24</f>
        <v>0</v>
      </c>
      <c r="H676" s="46"/>
      <c r="K676" s="1"/>
      <c r="L676" s="1"/>
      <c r="P676" s="1"/>
      <c r="Q676" s="1"/>
      <c r="U676" s="1"/>
      <c r="V676" s="1"/>
      <c r="Z676" s="1"/>
      <c r="AA676" s="1"/>
      <c r="AE676" s="1"/>
      <c r="AF676" s="1"/>
      <c r="AJ676" s="1"/>
      <c r="AK676" s="1"/>
      <c r="AO676" s="1"/>
      <c r="AP676" s="1"/>
      <c r="AT676" s="1"/>
      <c r="AU676" s="1"/>
      <c r="AY676" s="1"/>
      <c r="AZ676" s="1"/>
      <c r="BD676" s="1"/>
      <c r="BE676" s="1"/>
      <c r="BI676" s="1"/>
      <c r="BJ676" s="1"/>
      <c r="BN676" s="1"/>
      <c r="BO676" s="1"/>
    </row>
    <row r="677" spans="1:67" x14ac:dyDescent="0.25">
      <c r="A677" s="44">
        <v>56519</v>
      </c>
      <c r="B677" s="44" t="s">
        <v>274</v>
      </c>
      <c r="C677" s="19" t="s">
        <v>2</v>
      </c>
      <c r="D677" s="19" t="s">
        <v>430</v>
      </c>
      <c r="E677" s="19" t="s">
        <v>242</v>
      </c>
      <c r="F677" s="58" t="e">
        <f>VLOOKUP(A677,Costs!E:G,3,FALSE)</f>
        <v>#N/A</v>
      </c>
      <c r="G677" s="65">
        <f>Costs!G$24</f>
        <v>0</v>
      </c>
      <c r="H677" s="46"/>
      <c r="K677" s="1"/>
      <c r="L677" s="1"/>
      <c r="P677" s="1"/>
      <c r="Q677" s="1"/>
      <c r="U677" s="1"/>
      <c r="V677" s="1"/>
      <c r="Z677" s="1"/>
      <c r="AA677" s="1"/>
      <c r="AE677" s="1"/>
      <c r="AF677" s="1"/>
      <c r="AJ677" s="1"/>
      <c r="AK677" s="1"/>
      <c r="AO677" s="1"/>
      <c r="AP677" s="1"/>
      <c r="AT677" s="1"/>
      <c r="AU677" s="1"/>
      <c r="AY677" s="1"/>
      <c r="AZ677" s="1"/>
      <c r="BD677" s="1"/>
      <c r="BE677" s="1"/>
      <c r="BI677" s="1"/>
      <c r="BJ677" s="1"/>
      <c r="BN677" s="1"/>
      <c r="BO677" s="1"/>
    </row>
    <row r="678" spans="1:67" x14ac:dyDescent="0.25">
      <c r="A678" s="1">
        <v>5652</v>
      </c>
      <c r="B678" s="1" t="s">
        <v>275</v>
      </c>
      <c r="C678" t="s">
        <v>2</v>
      </c>
      <c r="D678" t="s">
        <v>429</v>
      </c>
      <c r="E678" t="s">
        <v>242</v>
      </c>
      <c r="F678" s="54" t="e">
        <f>VLOOKUP(A678,Costs!E:G,3,FALSE)</f>
        <v>#N/A</v>
      </c>
      <c r="G678" s="61">
        <f>Costs!G$24</f>
        <v>0</v>
      </c>
      <c r="K678" s="1"/>
      <c r="L678" s="1"/>
      <c r="P678" s="1"/>
      <c r="Q678" s="1"/>
      <c r="U678" s="1"/>
      <c r="V678" s="1"/>
      <c r="Z678" s="1"/>
      <c r="AA678" s="1"/>
      <c r="AE678" s="1"/>
      <c r="AF678" s="1"/>
      <c r="AJ678" s="1"/>
      <c r="AK678" s="1"/>
      <c r="AO678" s="1"/>
      <c r="AP678" s="1"/>
      <c r="AT678" s="1"/>
      <c r="AU678" s="1"/>
      <c r="AY678" s="1"/>
      <c r="AZ678" s="1"/>
      <c r="BD678" s="1"/>
      <c r="BE678" s="1"/>
      <c r="BI678" s="1"/>
      <c r="BJ678" s="1"/>
      <c r="BN678" s="1"/>
      <c r="BO678" s="1"/>
    </row>
    <row r="679" spans="1:67" x14ac:dyDescent="0.25">
      <c r="A679" s="1">
        <v>5653</v>
      </c>
      <c r="B679" s="1" t="s">
        <v>276</v>
      </c>
      <c r="C679" t="s">
        <v>2</v>
      </c>
      <c r="D679" t="s">
        <v>429</v>
      </c>
      <c r="E679" t="s">
        <v>242</v>
      </c>
      <c r="F679" s="54" t="e">
        <f>VLOOKUP(A679,Costs!E:G,3,FALSE)</f>
        <v>#N/A</v>
      </c>
      <c r="G679" s="61">
        <f>Costs!G$24</f>
        <v>0</v>
      </c>
      <c r="K679" s="1"/>
      <c r="L679" s="1"/>
      <c r="P679" s="1"/>
      <c r="Q679" s="1"/>
      <c r="U679" s="1"/>
      <c r="V679" s="1"/>
      <c r="Z679" s="1"/>
      <c r="AA679" s="1"/>
      <c r="AE679" s="1"/>
      <c r="AF679" s="1"/>
      <c r="AJ679" s="1"/>
      <c r="AK679" s="1"/>
      <c r="AO679" s="1"/>
      <c r="AP679" s="1"/>
      <c r="AT679" s="1"/>
      <c r="AU679" s="1"/>
      <c r="AY679" s="1"/>
      <c r="AZ679" s="1"/>
      <c r="BD679" s="1"/>
      <c r="BE679" s="1"/>
      <c r="BI679" s="1"/>
      <c r="BJ679" s="1"/>
      <c r="BN679" s="1"/>
      <c r="BO679" s="1"/>
    </row>
    <row r="680" spans="1:67" x14ac:dyDescent="0.25">
      <c r="A680" s="1">
        <v>5654</v>
      </c>
      <c r="B680" s="1" t="s">
        <v>277</v>
      </c>
      <c r="C680" t="s">
        <v>2</v>
      </c>
      <c r="D680" t="s">
        <v>429</v>
      </c>
      <c r="E680" t="s">
        <v>242</v>
      </c>
      <c r="F680" s="54" t="e">
        <f>VLOOKUP(A680,Costs!E:G,3,FALSE)</f>
        <v>#N/A</v>
      </c>
      <c r="G680" s="61">
        <f>Costs!G$24</f>
        <v>0</v>
      </c>
      <c r="K680" s="1"/>
      <c r="L680" s="1"/>
      <c r="P680" s="1"/>
      <c r="Q680" s="1"/>
      <c r="U680" s="1"/>
      <c r="V680" s="1"/>
      <c r="Z680" s="1"/>
      <c r="AA680" s="1"/>
      <c r="AE680" s="1"/>
      <c r="AF680" s="1"/>
      <c r="AJ680" s="1"/>
      <c r="AK680" s="1"/>
      <c r="AO680" s="1"/>
      <c r="AP680" s="1"/>
      <c r="AT680" s="1"/>
      <c r="AU680" s="1"/>
      <c r="AY680" s="1"/>
      <c r="AZ680" s="1"/>
      <c r="BD680" s="1"/>
      <c r="BE680" s="1"/>
      <c r="BI680" s="1"/>
      <c r="BJ680" s="1"/>
      <c r="BN680" s="1"/>
      <c r="BO680" s="1"/>
    </row>
    <row r="681" spans="1:67" x14ac:dyDescent="0.25">
      <c r="A681" s="1">
        <v>5655</v>
      </c>
      <c r="B681" s="1" t="s">
        <v>278</v>
      </c>
      <c r="C681" t="s">
        <v>2</v>
      </c>
      <c r="D681" t="s">
        <v>429</v>
      </c>
      <c r="E681" t="s">
        <v>242</v>
      </c>
      <c r="F681" s="54" t="e">
        <f>VLOOKUP(A681,Costs!E:G,3,FALSE)</f>
        <v>#N/A</v>
      </c>
      <c r="G681" s="61">
        <f>Costs!G$24</f>
        <v>0</v>
      </c>
      <c r="K681" s="1"/>
      <c r="L681" s="1"/>
      <c r="P681" s="1"/>
      <c r="Q681" s="1"/>
      <c r="U681" s="1"/>
      <c r="V681" s="1"/>
      <c r="Z681" s="1"/>
      <c r="AA681" s="1"/>
      <c r="AE681" s="1"/>
      <c r="AF681" s="1"/>
      <c r="AJ681" s="1"/>
      <c r="AK681" s="1"/>
      <c r="AO681" s="1"/>
      <c r="AP681" s="1"/>
      <c r="AT681" s="1"/>
      <c r="AU681" s="1"/>
      <c r="AY681" s="1"/>
      <c r="AZ681" s="1"/>
      <c r="BD681" s="1"/>
      <c r="BE681" s="1"/>
      <c r="BI681" s="1"/>
      <c r="BJ681" s="1"/>
      <c r="BN681" s="1"/>
      <c r="BO681" s="1"/>
    </row>
    <row r="682" spans="1:67" x14ac:dyDescent="0.25">
      <c r="A682" s="1">
        <v>5656</v>
      </c>
      <c r="B682" s="1" t="s">
        <v>279</v>
      </c>
      <c r="C682" t="s">
        <v>2</v>
      </c>
      <c r="D682" t="s">
        <v>429</v>
      </c>
      <c r="E682" t="s">
        <v>242</v>
      </c>
      <c r="F682" s="54" t="e">
        <f>VLOOKUP(A682,Costs!E:G,3,FALSE)</f>
        <v>#N/A</v>
      </c>
      <c r="G682" s="61">
        <f>Costs!G$24</f>
        <v>0</v>
      </c>
      <c r="K682" s="1"/>
      <c r="L682" s="1"/>
      <c r="P682" s="1"/>
      <c r="Q682" s="1"/>
      <c r="U682" s="1"/>
      <c r="V682" s="1"/>
      <c r="Z682" s="1"/>
      <c r="AA682" s="1"/>
      <c r="AE682" s="1"/>
      <c r="AF682" s="1"/>
      <c r="AJ682" s="1"/>
      <c r="AK682" s="1"/>
      <c r="AO682" s="1"/>
      <c r="AP682" s="1"/>
      <c r="AT682" s="1"/>
      <c r="AU682" s="1"/>
      <c r="AY682" s="1"/>
      <c r="AZ682" s="1"/>
      <c r="BD682" s="1"/>
      <c r="BE682" s="1"/>
      <c r="BI682" s="1"/>
      <c r="BJ682" s="1"/>
      <c r="BN682" s="1"/>
      <c r="BO682" s="1"/>
    </row>
    <row r="683" spans="1:67" x14ac:dyDescent="0.25">
      <c r="A683" s="1">
        <v>5657</v>
      </c>
      <c r="B683" s="1" t="s">
        <v>280</v>
      </c>
      <c r="C683" t="s">
        <v>2</v>
      </c>
      <c r="D683" t="s">
        <v>429</v>
      </c>
      <c r="E683" t="s">
        <v>242</v>
      </c>
      <c r="F683" s="54" t="e">
        <f>VLOOKUP(A683,Costs!E:G,3,FALSE)</f>
        <v>#N/A</v>
      </c>
      <c r="G683" s="61">
        <f>Costs!G$24</f>
        <v>0</v>
      </c>
      <c r="K683" s="1"/>
      <c r="L683" s="1"/>
      <c r="P683" s="1"/>
      <c r="Q683" s="1"/>
      <c r="U683" s="1"/>
      <c r="V683" s="1"/>
      <c r="Z683" s="1"/>
      <c r="AA683" s="1"/>
      <c r="AE683" s="1"/>
      <c r="AF683" s="1"/>
      <c r="AJ683" s="1"/>
      <c r="AK683" s="1"/>
      <c r="AO683" s="1"/>
      <c r="AP683" s="1"/>
      <c r="AT683" s="1"/>
      <c r="AU683" s="1"/>
      <c r="AY683" s="1"/>
      <c r="AZ683" s="1"/>
      <c r="BD683" s="1"/>
      <c r="BE683" s="1"/>
      <c r="BI683" s="1"/>
      <c r="BJ683" s="1"/>
      <c r="BN683" s="1"/>
      <c r="BO683" s="1"/>
    </row>
    <row r="684" spans="1:67" x14ac:dyDescent="0.25">
      <c r="A684" s="1">
        <v>566</v>
      </c>
      <c r="B684" s="1" t="s">
        <v>281</v>
      </c>
      <c r="C684" t="s">
        <v>2</v>
      </c>
      <c r="D684" t="s">
        <v>429</v>
      </c>
      <c r="E684" t="s">
        <v>242</v>
      </c>
      <c r="F684" s="54" t="e">
        <f>VLOOKUP(A684,Costs!E:G,3,FALSE)</f>
        <v>#N/A</v>
      </c>
      <c r="G684" s="61">
        <f>Costs!G$24</f>
        <v>0</v>
      </c>
      <c r="K684" s="1"/>
      <c r="L684" s="1"/>
      <c r="P684" s="1"/>
      <c r="Q684" s="1"/>
      <c r="U684" s="1"/>
      <c r="V684" s="1"/>
      <c r="Z684" s="1"/>
      <c r="AA684" s="1"/>
      <c r="AE684" s="1"/>
      <c r="AF684" s="1"/>
      <c r="AJ684" s="1"/>
      <c r="AK684" s="1"/>
      <c r="AO684" s="1"/>
      <c r="AP684" s="1"/>
      <c r="AT684" s="1"/>
      <c r="AU684" s="1"/>
      <c r="AY684" s="1"/>
      <c r="AZ684" s="1"/>
      <c r="BD684" s="1"/>
      <c r="BE684" s="1"/>
      <c r="BI684" s="1"/>
      <c r="BJ684" s="1"/>
      <c r="BN684" s="1"/>
      <c r="BO684" s="1"/>
    </row>
    <row r="685" spans="1:67" x14ac:dyDescent="0.25">
      <c r="A685" s="1">
        <v>5661</v>
      </c>
      <c r="B685" s="1" t="s">
        <v>281</v>
      </c>
      <c r="C685" t="s">
        <v>2</v>
      </c>
      <c r="D685" t="s">
        <v>429</v>
      </c>
      <c r="E685" t="s">
        <v>242</v>
      </c>
      <c r="F685" s="54" t="e">
        <f>VLOOKUP(A685,Costs!E:G,3,FALSE)</f>
        <v>#N/A</v>
      </c>
      <c r="G685" s="61">
        <f>Costs!G$24</f>
        <v>0</v>
      </c>
      <c r="K685" s="1"/>
      <c r="L685" s="1"/>
      <c r="P685" s="1"/>
      <c r="Q685" s="1"/>
      <c r="U685" s="1"/>
      <c r="V685" s="1"/>
      <c r="Z685" s="1"/>
      <c r="AA685" s="1"/>
      <c r="AE685" s="1"/>
      <c r="AF685" s="1"/>
      <c r="AJ685" s="1"/>
      <c r="AK685" s="1"/>
      <c r="AO685" s="1"/>
      <c r="AP685" s="1"/>
      <c r="AT685" s="1"/>
      <c r="AU685" s="1"/>
      <c r="AY685" s="1"/>
      <c r="AZ685" s="1"/>
      <c r="BD685" s="1"/>
      <c r="BE685" s="1"/>
      <c r="BI685" s="1"/>
      <c r="BJ685" s="1"/>
      <c r="BN685" s="1"/>
      <c r="BO685" s="1"/>
    </row>
    <row r="686" spans="1:67" x14ac:dyDescent="0.25">
      <c r="A686" s="44">
        <v>56618</v>
      </c>
      <c r="B686" s="44" t="s">
        <v>282</v>
      </c>
      <c r="C686" s="19" t="s">
        <v>6</v>
      </c>
      <c r="D686" s="19" t="s">
        <v>430</v>
      </c>
      <c r="E686" s="19" t="s">
        <v>242</v>
      </c>
      <c r="F686" s="58" t="e">
        <f>VLOOKUP(A686,Costs!E:G,3,FALSE)</f>
        <v>#N/A</v>
      </c>
      <c r="G686" s="65">
        <f>Costs!G$24</f>
        <v>0</v>
      </c>
      <c r="H686" s="46"/>
      <c r="K686" s="1"/>
      <c r="L686" s="1"/>
      <c r="P686" s="1"/>
      <c r="Q686" s="1"/>
      <c r="U686" s="1"/>
      <c r="V686" s="1"/>
      <c r="Z686" s="1"/>
      <c r="AA686" s="1"/>
      <c r="AE686" s="1"/>
      <c r="AF686" s="1"/>
      <c r="AJ686" s="1"/>
      <c r="AK686" s="1"/>
      <c r="AO686" s="1"/>
      <c r="AP686" s="1"/>
      <c r="AT686" s="1"/>
      <c r="AU686" s="1"/>
      <c r="AY686" s="1"/>
      <c r="AZ686" s="1"/>
      <c r="BD686" s="1"/>
      <c r="BE686" s="1"/>
      <c r="BI686" s="1"/>
      <c r="BJ686" s="1"/>
      <c r="BN686" s="1"/>
      <c r="BO686" s="1"/>
    </row>
    <row r="687" spans="1:67" x14ac:dyDescent="0.25">
      <c r="A687" s="44">
        <v>56619</v>
      </c>
      <c r="B687" s="44" t="s">
        <v>283</v>
      </c>
      <c r="C687" s="19" t="s">
        <v>2</v>
      </c>
      <c r="D687" s="19" t="s">
        <v>430</v>
      </c>
      <c r="E687" s="19" t="s">
        <v>242</v>
      </c>
      <c r="F687" s="58" t="e">
        <f>VLOOKUP(A687,Costs!E:G,3,FALSE)</f>
        <v>#N/A</v>
      </c>
      <c r="G687" s="65">
        <f>Costs!G$24</f>
        <v>0</v>
      </c>
      <c r="H687" s="46"/>
      <c r="K687" s="1"/>
      <c r="L687" s="1"/>
      <c r="P687" s="1"/>
      <c r="Q687" s="1"/>
      <c r="U687" s="1"/>
      <c r="V687" s="1"/>
      <c r="Z687" s="1"/>
      <c r="AA687" s="1"/>
      <c r="AE687" s="1"/>
      <c r="AF687" s="1"/>
      <c r="AJ687" s="1"/>
      <c r="AK687" s="1"/>
      <c r="AO687" s="1"/>
      <c r="AP687" s="1"/>
      <c r="AT687" s="1"/>
      <c r="AU687" s="1"/>
      <c r="AY687" s="1"/>
      <c r="AZ687" s="1"/>
      <c r="BD687" s="1"/>
      <c r="BE687" s="1"/>
      <c r="BI687" s="1"/>
      <c r="BJ687" s="1"/>
      <c r="BN687" s="1"/>
      <c r="BO687" s="1"/>
    </row>
    <row r="688" spans="1:67" x14ac:dyDescent="0.25">
      <c r="A688" s="1">
        <v>5662</v>
      </c>
      <c r="B688" s="1" t="s">
        <v>284</v>
      </c>
      <c r="C688" t="s">
        <v>2</v>
      </c>
      <c r="D688" t="s">
        <v>429</v>
      </c>
      <c r="E688" t="s">
        <v>242</v>
      </c>
      <c r="F688" s="54" t="e">
        <f>VLOOKUP(A688,Costs!E:G,3,FALSE)</f>
        <v>#N/A</v>
      </c>
      <c r="G688" s="61">
        <f>Costs!G$24</f>
        <v>0</v>
      </c>
      <c r="K688" s="1"/>
      <c r="L688" s="1"/>
      <c r="P688" s="1"/>
      <c r="Q688" s="1"/>
      <c r="U688" s="1"/>
      <c r="V688" s="1"/>
      <c r="Z688" s="1"/>
      <c r="AA688" s="1"/>
      <c r="AE688" s="1"/>
      <c r="AF688" s="1"/>
      <c r="AJ688" s="1"/>
      <c r="AK688" s="1"/>
      <c r="AO688" s="1"/>
      <c r="AP688" s="1"/>
      <c r="AT688" s="1"/>
      <c r="AU688" s="1"/>
      <c r="AY688" s="1"/>
      <c r="AZ688" s="1"/>
      <c r="BD688" s="1"/>
      <c r="BE688" s="1"/>
      <c r="BI688" s="1"/>
      <c r="BJ688" s="1"/>
      <c r="BN688" s="1"/>
      <c r="BO688" s="1"/>
    </row>
    <row r="689" spans="1:67" x14ac:dyDescent="0.25">
      <c r="A689" s="1">
        <v>5663</v>
      </c>
      <c r="B689" s="1" t="s">
        <v>285</v>
      </c>
      <c r="C689" t="s">
        <v>2</v>
      </c>
      <c r="D689" t="s">
        <v>429</v>
      </c>
      <c r="E689" t="s">
        <v>242</v>
      </c>
      <c r="F689" s="54" t="e">
        <f>VLOOKUP(A689,Costs!E:G,3,FALSE)</f>
        <v>#N/A</v>
      </c>
      <c r="G689" s="61">
        <f>Costs!G$24</f>
        <v>0</v>
      </c>
      <c r="K689" s="1"/>
      <c r="L689" s="1"/>
      <c r="P689" s="1"/>
      <c r="Q689" s="1"/>
      <c r="U689" s="1"/>
      <c r="V689" s="1"/>
      <c r="Z689" s="1"/>
      <c r="AA689" s="1"/>
      <c r="AE689" s="1"/>
      <c r="AF689" s="1"/>
      <c r="AJ689" s="1"/>
      <c r="AK689" s="1"/>
      <c r="AO689" s="1"/>
      <c r="AP689" s="1"/>
      <c r="AT689" s="1"/>
      <c r="AU689" s="1"/>
      <c r="AY689" s="1"/>
      <c r="AZ689" s="1"/>
      <c r="BD689" s="1"/>
      <c r="BE689" s="1"/>
      <c r="BI689" s="1"/>
      <c r="BJ689" s="1"/>
      <c r="BN689" s="1"/>
      <c r="BO689" s="1"/>
    </row>
    <row r="690" spans="1:67" x14ac:dyDescent="0.25">
      <c r="A690" s="1">
        <v>567</v>
      </c>
      <c r="B690" s="1" t="s">
        <v>286</v>
      </c>
      <c r="C690" t="s">
        <v>2</v>
      </c>
      <c r="D690" t="s">
        <v>429</v>
      </c>
      <c r="E690" t="s">
        <v>242</v>
      </c>
      <c r="F690" s="54" t="e">
        <f>VLOOKUP(A690,Costs!E:G,3,FALSE)</f>
        <v>#N/A</v>
      </c>
      <c r="G690" s="61">
        <f>Costs!G$24</f>
        <v>0</v>
      </c>
      <c r="K690" s="1"/>
      <c r="L690" s="1"/>
      <c r="P690" s="1"/>
      <c r="Q690" s="1"/>
      <c r="U690" s="1"/>
      <c r="V690" s="1"/>
      <c r="Z690" s="1"/>
      <c r="AA690" s="1"/>
      <c r="AE690" s="1"/>
      <c r="AF690" s="1"/>
      <c r="AJ690" s="1"/>
      <c r="AK690" s="1"/>
      <c r="AO690" s="1"/>
      <c r="AP690" s="1"/>
      <c r="AT690" s="1"/>
      <c r="AU690" s="1"/>
      <c r="AY690" s="1"/>
      <c r="AZ690" s="1"/>
      <c r="BD690" s="1"/>
      <c r="BE690" s="1"/>
      <c r="BI690" s="1"/>
      <c r="BJ690" s="1"/>
      <c r="BN690" s="1"/>
      <c r="BO690" s="1"/>
    </row>
    <row r="691" spans="1:67" x14ac:dyDescent="0.25">
      <c r="A691" s="1">
        <v>5671</v>
      </c>
      <c r="B691" s="1" t="s">
        <v>287</v>
      </c>
      <c r="C691" t="s">
        <v>2</v>
      </c>
      <c r="D691" t="s">
        <v>429</v>
      </c>
      <c r="E691" t="s">
        <v>242</v>
      </c>
      <c r="F691" s="54" t="e">
        <f>VLOOKUP(A691,Costs!E:G,3,FALSE)</f>
        <v>#N/A</v>
      </c>
      <c r="G691" s="61">
        <f>Costs!G$24</f>
        <v>0</v>
      </c>
      <c r="K691" s="1"/>
      <c r="L691" s="1"/>
      <c r="P691" s="1"/>
      <c r="Q691" s="1"/>
      <c r="U691" s="1"/>
      <c r="V691" s="1"/>
      <c r="Z691" s="1"/>
      <c r="AA691" s="1"/>
      <c r="AE691" s="1"/>
      <c r="AF691" s="1"/>
      <c r="AJ691" s="1"/>
      <c r="AK691" s="1"/>
      <c r="AO691" s="1"/>
      <c r="AP691" s="1"/>
      <c r="AT691" s="1"/>
      <c r="AU691" s="1"/>
      <c r="AY691" s="1"/>
      <c r="AZ691" s="1"/>
      <c r="BD691" s="1"/>
      <c r="BE691" s="1"/>
      <c r="BI691" s="1"/>
      <c r="BJ691" s="1"/>
      <c r="BN691" s="1"/>
      <c r="BO691" s="1"/>
    </row>
    <row r="692" spans="1:67" x14ac:dyDescent="0.25">
      <c r="A692" s="44">
        <v>56718</v>
      </c>
      <c r="B692" s="44" t="s">
        <v>288</v>
      </c>
      <c r="C692" s="19" t="s">
        <v>6</v>
      </c>
      <c r="D692" s="19" t="s">
        <v>430</v>
      </c>
      <c r="E692" s="19" t="s">
        <v>242</v>
      </c>
      <c r="F692" s="58" t="e">
        <f>VLOOKUP(A692,Costs!E:G,3,FALSE)</f>
        <v>#N/A</v>
      </c>
      <c r="G692" s="65">
        <f>Costs!G$24</f>
        <v>0</v>
      </c>
      <c r="H692" s="46"/>
      <c r="K692" s="1"/>
      <c r="L692" s="1"/>
      <c r="P692" s="1"/>
      <c r="Q692" s="1"/>
      <c r="U692" s="1"/>
      <c r="V692" s="1"/>
      <c r="Z692" s="1"/>
      <c r="AA692" s="1"/>
      <c r="AE692" s="1"/>
      <c r="AF692" s="1"/>
      <c r="AJ692" s="1"/>
      <c r="AK692" s="1"/>
      <c r="AO692" s="1"/>
      <c r="AP692" s="1"/>
      <c r="AT692" s="1"/>
      <c r="AU692" s="1"/>
      <c r="AY692" s="1"/>
      <c r="AZ692" s="1"/>
      <c r="BD692" s="1"/>
      <c r="BE692" s="1"/>
      <c r="BI692" s="1"/>
      <c r="BJ692" s="1"/>
      <c r="BN692" s="1"/>
      <c r="BO692" s="1"/>
    </row>
    <row r="693" spans="1:67" x14ac:dyDescent="0.25">
      <c r="A693" s="44">
        <v>56719</v>
      </c>
      <c r="B693" s="44" t="s">
        <v>289</v>
      </c>
      <c r="C693" s="19" t="s">
        <v>2</v>
      </c>
      <c r="D693" s="19" t="s">
        <v>430</v>
      </c>
      <c r="E693" s="19" t="s">
        <v>242</v>
      </c>
      <c r="F693" s="58" t="e">
        <f>VLOOKUP(A693,Costs!E:G,3,FALSE)</f>
        <v>#N/A</v>
      </c>
      <c r="G693" s="65">
        <f>Costs!G$24</f>
        <v>0</v>
      </c>
      <c r="H693" s="46"/>
      <c r="K693" s="1"/>
      <c r="L693" s="1"/>
      <c r="P693" s="1"/>
      <c r="Q693" s="1"/>
      <c r="U693" s="1"/>
      <c r="V693" s="1"/>
      <c r="Z693" s="1"/>
      <c r="AA693" s="1"/>
      <c r="AE693" s="1"/>
      <c r="AF693" s="1"/>
      <c r="AJ693" s="1"/>
      <c r="AK693" s="1"/>
      <c r="AO693" s="1"/>
      <c r="AP693" s="1"/>
      <c r="AT693" s="1"/>
      <c r="AU693" s="1"/>
      <c r="AY693" s="1"/>
      <c r="AZ693" s="1"/>
      <c r="BD693" s="1"/>
      <c r="BE693" s="1"/>
      <c r="BI693" s="1"/>
      <c r="BJ693" s="1"/>
      <c r="BN693" s="1"/>
      <c r="BO693" s="1"/>
    </row>
    <row r="694" spans="1:67" x14ac:dyDescent="0.25">
      <c r="A694" s="1">
        <v>5672</v>
      </c>
      <c r="B694" s="1" t="s">
        <v>290</v>
      </c>
      <c r="C694" t="s">
        <v>2</v>
      </c>
      <c r="D694" t="s">
        <v>429</v>
      </c>
      <c r="E694" t="s">
        <v>242</v>
      </c>
      <c r="F694" s="54" t="e">
        <f>VLOOKUP(A694,Costs!E:G,3,FALSE)</f>
        <v>#N/A</v>
      </c>
      <c r="G694" s="61">
        <f>Costs!G$24</f>
        <v>0</v>
      </c>
      <c r="K694" s="1"/>
      <c r="L694" s="1"/>
      <c r="P694" s="1"/>
      <c r="Q694" s="1"/>
      <c r="U694" s="1"/>
      <c r="V694" s="1"/>
      <c r="Z694" s="1"/>
      <c r="AA694" s="1"/>
      <c r="AE694" s="1"/>
      <c r="AF694" s="1"/>
      <c r="AJ694" s="1"/>
      <c r="AK694" s="1"/>
      <c r="AO694" s="1"/>
      <c r="AP694" s="1"/>
      <c r="AT694" s="1"/>
      <c r="AU694" s="1"/>
      <c r="AY694" s="1"/>
      <c r="AZ694" s="1"/>
      <c r="BD694" s="1"/>
      <c r="BE694" s="1"/>
      <c r="BI694" s="1"/>
      <c r="BJ694" s="1"/>
      <c r="BN694" s="1"/>
      <c r="BO694" s="1"/>
    </row>
    <row r="695" spans="1:67" x14ac:dyDescent="0.25">
      <c r="A695" s="1">
        <v>5673</v>
      </c>
      <c r="B695" s="1" t="s">
        <v>291</v>
      </c>
      <c r="C695" t="s">
        <v>2</v>
      </c>
      <c r="D695" t="s">
        <v>429</v>
      </c>
      <c r="E695" t="s">
        <v>242</v>
      </c>
      <c r="F695" s="54" t="e">
        <f>VLOOKUP(A695,Costs!E:G,3,FALSE)</f>
        <v>#N/A</v>
      </c>
      <c r="G695" s="61">
        <f>Costs!G$24</f>
        <v>0</v>
      </c>
      <c r="K695" s="1"/>
      <c r="L695" s="1"/>
      <c r="P695" s="1"/>
      <c r="Q695" s="1"/>
      <c r="U695" s="1"/>
      <c r="V695" s="1"/>
      <c r="Z695" s="1"/>
      <c r="AA695" s="1"/>
      <c r="AE695" s="1"/>
      <c r="AF695" s="1"/>
      <c r="AJ695" s="1"/>
      <c r="AK695" s="1"/>
      <c r="AO695" s="1"/>
      <c r="AP695" s="1"/>
      <c r="AT695" s="1"/>
      <c r="AU695" s="1"/>
      <c r="AY695" s="1"/>
      <c r="AZ695" s="1"/>
      <c r="BD695" s="1"/>
      <c r="BE695" s="1"/>
      <c r="BI695" s="1"/>
      <c r="BJ695" s="1"/>
      <c r="BN695" s="1"/>
      <c r="BO695" s="1"/>
    </row>
    <row r="696" spans="1:67" x14ac:dyDescent="0.25">
      <c r="A696" s="1">
        <v>5674</v>
      </c>
      <c r="B696" s="1" t="s">
        <v>292</v>
      </c>
      <c r="C696" t="s">
        <v>2</v>
      </c>
      <c r="D696" t="s">
        <v>429</v>
      </c>
      <c r="E696" t="s">
        <v>242</v>
      </c>
      <c r="F696" s="54" t="e">
        <f>VLOOKUP(A696,Costs!E:G,3,FALSE)</f>
        <v>#N/A</v>
      </c>
      <c r="G696" s="61">
        <f>Costs!G$24</f>
        <v>0</v>
      </c>
      <c r="K696" s="1"/>
      <c r="L696" s="1"/>
      <c r="P696" s="1"/>
      <c r="Q696" s="1"/>
      <c r="U696" s="1"/>
      <c r="V696" s="1"/>
      <c r="Z696" s="1"/>
      <c r="AA696" s="1"/>
      <c r="AE696" s="1"/>
      <c r="AF696" s="1"/>
      <c r="AJ696" s="1"/>
      <c r="AK696" s="1"/>
      <c r="AO696" s="1"/>
      <c r="AP696" s="1"/>
      <c r="AT696" s="1"/>
      <c r="AU696" s="1"/>
      <c r="AY696" s="1"/>
      <c r="AZ696" s="1"/>
      <c r="BD696" s="1"/>
      <c r="BE696" s="1"/>
      <c r="BI696" s="1"/>
      <c r="BJ696" s="1"/>
      <c r="BN696" s="1"/>
      <c r="BO696" s="1"/>
    </row>
    <row r="697" spans="1:67" x14ac:dyDescent="0.25">
      <c r="A697" s="1">
        <v>5676</v>
      </c>
      <c r="B697" s="1" t="s">
        <v>293</v>
      </c>
      <c r="C697" t="s">
        <v>2</v>
      </c>
      <c r="D697" t="s">
        <v>429</v>
      </c>
      <c r="E697" t="s">
        <v>242</v>
      </c>
      <c r="F697" s="54" t="e">
        <f>VLOOKUP(A697,Costs!E:G,3,FALSE)</f>
        <v>#N/A</v>
      </c>
      <c r="G697" s="61">
        <f>Costs!G$24</f>
        <v>0</v>
      </c>
      <c r="K697" s="1"/>
      <c r="L697" s="1"/>
      <c r="P697" s="1"/>
      <c r="Q697" s="1"/>
      <c r="U697" s="1"/>
      <c r="V697" s="1"/>
      <c r="Z697" s="1"/>
      <c r="AA697" s="1"/>
      <c r="AE697" s="1"/>
      <c r="AF697" s="1"/>
      <c r="AJ697" s="1"/>
      <c r="AK697" s="1"/>
      <c r="AO697" s="1"/>
      <c r="AP697" s="1"/>
      <c r="AT697" s="1"/>
      <c r="AU697" s="1"/>
      <c r="AY697" s="1"/>
      <c r="AZ697" s="1"/>
      <c r="BD697" s="1"/>
      <c r="BE697" s="1"/>
      <c r="BI697" s="1"/>
      <c r="BJ697" s="1"/>
      <c r="BN697" s="1"/>
      <c r="BO697" s="1"/>
    </row>
    <row r="698" spans="1:67" x14ac:dyDescent="0.25">
      <c r="A698" s="1">
        <v>5677</v>
      </c>
      <c r="B698" s="1" t="s">
        <v>294</v>
      </c>
      <c r="C698" t="s">
        <v>2</v>
      </c>
      <c r="D698" t="s">
        <v>429</v>
      </c>
      <c r="E698" t="s">
        <v>242</v>
      </c>
      <c r="F698" s="54" t="e">
        <f>VLOOKUP(A698,Costs!E:G,3,FALSE)</f>
        <v>#N/A</v>
      </c>
      <c r="G698" s="61">
        <f>Costs!G$24</f>
        <v>0</v>
      </c>
      <c r="K698" s="1"/>
      <c r="L698" s="1"/>
      <c r="P698" s="1"/>
      <c r="Q698" s="1"/>
      <c r="U698" s="1"/>
      <c r="V698" s="1"/>
      <c r="Z698" s="1"/>
      <c r="AA698" s="1"/>
      <c r="AE698" s="1"/>
      <c r="AF698" s="1"/>
      <c r="AJ698" s="1"/>
      <c r="AK698" s="1"/>
      <c r="AO698" s="1"/>
      <c r="AP698" s="1"/>
      <c r="AT698" s="1"/>
      <c r="AU698" s="1"/>
      <c r="AY698" s="1"/>
      <c r="AZ698" s="1"/>
      <c r="BD698" s="1"/>
      <c r="BE698" s="1"/>
      <c r="BI698" s="1"/>
      <c r="BJ698" s="1"/>
      <c r="BN698" s="1"/>
      <c r="BO698" s="1"/>
    </row>
    <row r="699" spans="1:67" x14ac:dyDescent="0.25">
      <c r="A699" s="1">
        <v>569</v>
      </c>
      <c r="B699" s="1" t="s">
        <v>295</v>
      </c>
      <c r="C699" t="s">
        <v>2</v>
      </c>
      <c r="D699" t="s">
        <v>429</v>
      </c>
      <c r="E699" t="s">
        <v>242</v>
      </c>
      <c r="F699" s="54" t="e">
        <f>VLOOKUP(A699,Costs!E:G,3,FALSE)</f>
        <v>#N/A</v>
      </c>
      <c r="G699" s="61">
        <f>Costs!G$24</f>
        <v>0</v>
      </c>
      <c r="K699" s="1"/>
      <c r="L699" s="1"/>
      <c r="P699" s="1"/>
      <c r="Q699" s="1"/>
      <c r="U699" s="1"/>
      <c r="V699" s="1"/>
      <c r="Z699" s="1"/>
      <c r="AA699" s="1"/>
      <c r="AE699" s="1"/>
      <c r="AF699" s="1"/>
      <c r="AJ699" s="1"/>
      <c r="AK699" s="1"/>
      <c r="AO699" s="1"/>
      <c r="AP699" s="1"/>
      <c r="AT699" s="1"/>
      <c r="AU699" s="1"/>
      <c r="AY699" s="1"/>
      <c r="AZ699" s="1"/>
      <c r="BD699" s="1"/>
      <c r="BE699" s="1"/>
      <c r="BI699" s="1"/>
      <c r="BJ699" s="1"/>
      <c r="BN699" s="1"/>
      <c r="BO699" s="1"/>
    </row>
    <row r="700" spans="1:67" x14ac:dyDescent="0.25">
      <c r="A700" s="1">
        <v>5691</v>
      </c>
      <c r="B700" s="1" t="s">
        <v>296</v>
      </c>
      <c r="C700" t="s">
        <v>2</v>
      </c>
      <c r="D700" t="s">
        <v>429</v>
      </c>
      <c r="E700" t="s">
        <v>242</v>
      </c>
      <c r="F700" s="54" t="e">
        <f>VLOOKUP(A700,Costs!E:G,3,FALSE)</f>
        <v>#N/A</v>
      </c>
      <c r="G700" s="61">
        <f>Costs!G$24</f>
        <v>0</v>
      </c>
      <c r="K700" s="1"/>
      <c r="L700" s="1"/>
      <c r="P700" s="1"/>
      <c r="Q700" s="1"/>
      <c r="U700" s="1"/>
      <c r="V700" s="1"/>
      <c r="Z700" s="1"/>
      <c r="AA700" s="1"/>
      <c r="AE700" s="1"/>
      <c r="AF700" s="1"/>
      <c r="AJ700" s="1"/>
      <c r="AK700" s="1"/>
      <c r="AO700" s="1"/>
      <c r="AP700" s="1"/>
      <c r="AT700" s="1"/>
      <c r="AU700" s="1"/>
      <c r="AY700" s="1"/>
      <c r="AZ700" s="1"/>
      <c r="BD700" s="1"/>
      <c r="BE700" s="1"/>
      <c r="BI700" s="1"/>
      <c r="BJ700" s="1"/>
      <c r="BN700" s="1"/>
      <c r="BO700" s="1"/>
    </row>
    <row r="701" spans="1:67" x14ac:dyDescent="0.25">
      <c r="A701" s="1">
        <v>5692</v>
      </c>
      <c r="B701" s="1" t="s">
        <v>297</v>
      </c>
      <c r="C701" t="s">
        <v>2</v>
      </c>
      <c r="D701" t="s">
        <v>429</v>
      </c>
      <c r="E701" t="s">
        <v>242</v>
      </c>
      <c r="F701" s="54" t="e">
        <f>VLOOKUP(A701,Costs!E:G,3,FALSE)</f>
        <v>#N/A</v>
      </c>
      <c r="G701" s="61">
        <f>Costs!G$24</f>
        <v>0</v>
      </c>
      <c r="K701" s="1"/>
      <c r="L701" s="1"/>
      <c r="P701" s="1"/>
      <c r="Q701" s="1"/>
      <c r="U701" s="1"/>
      <c r="V701" s="1"/>
      <c r="Z701" s="1"/>
      <c r="AA701" s="1"/>
      <c r="AE701" s="1"/>
      <c r="AF701" s="1"/>
      <c r="AJ701" s="1"/>
      <c r="AK701" s="1"/>
      <c r="AO701" s="1"/>
      <c r="AP701" s="1"/>
      <c r="AT701" s="1"/>
      <c r="AU701" s="1"/>
      <c r="AY701" s="1"/>
      <c r="AZ701" s="1"/>
      <c r="BD701" s="1"/>
      <c r="BE701" s="1"/>
      <c r="BI701" s="1"/>
      <c r="BJ701" s="1"/>
      <c r="BN701" s="1"/>
      <c r="BO701" s="1"/>
    </row>
    <row r="702" spans="1:67" x14ac:dyDescent="0.25">
      <c r="A702" s="1">
        <v>5693</v>
      </c>
      <c r="B702" s="1" t="s">
        <v>298</v>
      </c>
      <c r="C702" t="s">
        <v>2</v>
      </c>
      <c r="D702" t="s">
        <v>429</v>
      </c>
      <c r="E702" t="s">
        <v>242</v>
      </c>
      <c r="F702" s="54" t="e">
        <f>VLOOKUP(A702,Costs!E:G,3,FALSE)</f>
        <v>#N/A</v>
      </c>
      <c r="G702" s="61">
        <f>Costs!G$24</f>
        <v>0</v>
      </c>
      <c r="K702" s="1"/>
      <c r="L702" s="1"/>
      <c r="P702" s="1"/>
      <c r="Q702" s="1"/>
      <c r="U702" s="1"/>
      <c r="V702" s="1"/>
      <c r="Z702" s="1"/>
      <c r="AA702" s="1"/>
      <c r="AE702" s="1"/>
      <c r="AF702" s="1"/>
      <c r="AJ702" s="1"/>
      <c r="AK702" s="1"/>
      <c r="AO702" s="1"/>
      <c r="AP702" s="1"/>
      <c r="AT702" s="1"/>
      <c r="AU702" s="1"/>
      <c r="AY702" s="1"/>
      <c r="AZ702" s="1"/>
      <c r="BD702" s="1"/>
      <c r="BE702" s="1"/>
      <c r="BI702" s="1"/>
      <c r="BJ702" s="1"/>
      <c r="BN702" s="1"/>
      <c r="BO702" s="1"/>
    </row>
    <row r="703" spans="1:67" x14ac:dyDescent="0.25">
      <c r="A703" s="1">
        <v>5694</v>
      </c>
      <c r="B703" s="1" t="s">
        <v>299</v>
      </c>
      <c r="C703" t="s">
        <v>2</v>
      </c>
      <c r="D703" t="s">
        <v>429</v>
      </c>
      <c r="E703" t="s">
        <v>242</v>
      </c>
      <c r="F703" s="54" t="e">
        <f>VLOOKUP(A703,Costs!E:G,3,FALSE)</f>
        <v>#N/A</v>
      </c>
      <c r="G703" s="61">
        <f>Costs!G$24</f>
        <v>0</v>
      </c>
      <c r="K703" s="1"/>
      <c r="L703" s="1"/>
      <c r="P703" s="1"/>
      <c r="Q703" s="1"/>
      <c r="U703" s="1"/>
      <c r="V703" s="1"/>
      <c r="Z703" s="1"/>
      <c r="AA703" s="1"/>
      <c r="AE703" s="1"/>
      <c r="AF703" s="1"/>
      <c r="AJ703" s="1"/>
      <c r="AK703" s="1"/>
      <c r="AO703" s="1"/>
      <c r="AP703" s="1"/>
      <c r="AT703" s="1"/>
      <c r="AU703" s="1"/>
      <c r="AY703" s="1"/>
      <c r="AZ703" s="1"/>
      <c r="BD703" s="1"/>
      <c r="BE703" s="1"/>
      <c r="BI703" s="1"/>
      <c r="BJ703" s="1"/>
      <c r="BN703" s="1"/>
      <c r="BO703" s="1"/>
    </row>
    <row r="704" spans="1:67" x14ac:dyDescent="0.25">
      <c r="A704" s="1">
        <v>5695</v>
      </c>
      <c r="B704" s="1" t="s">
        <v>300</v>
      </c>
      <c r="C704" t="s">
        <v>2</v>
      </c>
      <c r="D704" t="s">
        <v>429</v>
      </c>
      <c r="E704" t="s">
        <v>242</v>
      </c>
      <c r="F704" s="54" t="e">
        <f>VLOOKUP(A704,Costs!E:G,3,FALSE)</f>
        <v>#N/A</v>
      </c>
      <c r="G704" s="61">
        <f>Costs!G$24</f>
        <v>0</v>
      </c>
      <c r="K704" s="1"/>
      <c r="L704" s="1"/>
      <c r="P704" s="1"/>
      <c r="Q704" s="1"/>
      <c r="U704" s="1"/>
      <c r="V704" s="1"/>
      <c r="Z704" s="1"/>
      <c r="AA704" s="1"/>
      <c r="AE704" s="1"/>
      <c r="AF704" s="1"/>
      <c r="AJ704" s="1"/>
      <c r="AK704" s="1"/>
      <c r="AO704" s="1"/>
      <c r="AP704" s="1"/>
      <c r="AT704" s="1"/>
      <c r="AU704" s="1"/>
      <c r="AY704" s="1"/>
      <c r="AZ704" s="1"/>
      <c r="BD704" s="1"/>
      <c r="BE704" s="1"/>
      <c r="BI704" s="1"/>
      <c r="BJ704" s="1"/>
      <c r="BN704" s="1"/>
      <c r="BO704" s="1"/>
    </row>
    <row r="705" spans="1:70" x14ac:dyDescent="0.25">
      <c r="A705" s="1">
        <v>5697</v>
      </c>
      <c r="B705" s="1" t="s">
        <v>301</v>
      </c>
      <c r="C705" t="s">
        <v>2</v>
      </c>
      <c r="D705" t="s">
        <v>429</v>
      </c>
      <c r="E705" t="s">
        <v>242</v>
      </c>
      <c r="F705" s="54" t="e">
        <f>VLOOKUP(A705,Costs!E:G,3,FALSE)</f>
        <v>#N/A</v>
      </c>
      <c r="G705" s="61">
        <f>Costs!G$24</f>
        <v>0</v>
      </c>
      <c r="K705" s="1"/>
      <c r="L705" s="1"/>
      <c r="P705" s="1"/>
      <c r="Q705" s="1"/>
      <c r="U705" s="1"/>
      <c r="V705" s="1"/>
      <c r="Z705" s="1"/>
      <c r="AA705" s="1"/>
      <c r="AE705" s="1"/>
      <c r="AF705" s="1"/>
      <c r="AJ705" s="1"/>
      <c r="AK705" s="1"/>
      <c r="AO705" s="1"/>
      <c r="AP705" s="1"/>
      <c r="AT705" s="1"/>
      <c r="AU705" s="1"/>
      <c r="AY705" s="1"/>
      <c r="AZ705" s="1"/>
      <c r="BD705" s="1"/>
      <c r="BE705" s="1"/>
      <c r="BI705" s="1"/>
      <c r="BJ705" s="1"/>
      <c r="BN705" s="1"/>
      <c r="BO705" s="1"/>
    </row>
    <row r="706" spans="1:70" x14ac:dyDescent="0.25">
      <c r="A706" s="1">
        <v>5698</v>
      </c>
      <c r="B706" s="1" t="s">
        <v>302</v>
      </c>
      <c r="C706" t="s">
        <v>4</v>
      </c>
      <c r="D706" t="s">
        <v>429</v>
      </c>
      <c r="E706" t="s">
        <v>242</v>
      </c>
      <c r="F706" s="54" t="e">
        <f>VLOOKUP(A706,Costs!E:G,3,FALSE)</f>
        <v>#N/A</v>
      </c>
      <c r="G706" s="61">
        <f>Costs!G$24</f>
        <v>0</v>
      </c>
      <c r="K706" s="1"/>
      <c r="L706" s="1"/>
      <c r="P706" s="1"/>
      <c r="Q706" s="1"/>
      <c r="U706" s="1"/>
      <c r="V706" s="1"/>
      <c r="Z706" s="1"/>
      <c r="AA706" s="1"/>
      <c r="AE706" s="1"/>
      <c r="AF706" s="1"/>
      <c r="AJ706" s="1"/>
      <c r="AK706" s="1"/>
      <c r="AO706" s="1"/>
      <c r="AP706" s="1"/>
      <c r="AT706" s="1"/>
      <c r="AU706" s="1"/>
      <c r="AY706" s="1"/>
      <c r="AZ706" s="1"/>
      <c r="BD706" s="1"/>
      <c r="BE706" s="1"/>
      <c r="BI706" s="1"/>
      <c r="BJ706" s="1"/>
      <c r="BN706" s="1"/>
      <c r="BO706" s="1"/>
    </row>
    <row r="707" spans="1:70" x14ac:dyDescent="0.25">
      <c r="A707" s="1">
        <v>5699</v>
      </c>
      <c r="B707" s="1" t="s">
        <v>303</v>
      </c>
      <c r="C707" t="s">
        <v>1</v>
      </c>
      <c r="D707" t="s">
        <v>429</v>
      </c>
      <c r="E707" t="s">
        <v>242</v>
      </c>
      <c r="F707" s="54" t="e">
        <f>VLOOKUP(A707,Costs!E:G,3,FALSE)</f>
        <v>#N/A</v>
      </c>
      <c r="G707" s="61">
        <f>Costs!G$24</f>
        <v>0</v>
      </c>
      <c r="K707" s="1"/>
      <c r="L707" s="1"/>
      <c r="P707" s="1"/>
      <c r="Q707" s="1"/>
      <c r="U707" s="1"/>
      <c r="V707" s="1"/>
      <c r="Z707" s="1"/>
      <c r="AA707" s="1"/>
      <c r="AE707" s="1"/>
      <c r="AF707" s="1"/>
      <c r="AJ707" s="1"/>
      <c r="AK707" s="1"/>
      <c r="AO707" s="1"/>
      <c r="AP707" s="1"/>
      <c r="AT707" s="1"/>
      <c r="AU707" s="1"/>
      <c r="AY707" s="1"/>
      <c r="AZ707" s="1"/>
      <c r="BD707" s="1"/>
      <c r="BE707" s="1"/>
      <c r="BI707" s="1"/>
      <c r="BJ707" s="1"/>
      <c r="BN707" s="1"/>
      <c r="BO707" s="1"/>
    </row>
    <row r="708" spans="1:70" x14ac:dyDescent="0.25">
      <c r="A708" s="44">
        <v>56998</v>
      </c>
      <c r="B708" s="44" t="s">
        <v>304</v>
      </c>
      <c r="C708" s="19" t="s">
        <v>6</v>
      </c>
      <c r="D708" s="19" t="s">
        <v>430</v>
      </c>
      <c r="E708" s="19" t="s">
        <v>242</v>
      </c>
      <c r="F708" s="58" t="e">
        <f>VLOOKUP(A708,Costs!E:G,3,FALSE)</f>
        <v>#N/A</v>
      </c>
      <c r="G708" s="65">
        <f>Costs!G$24</f>
        <v>0</v>
      </c>
      <c r="H708" s="46"/>
      <c r="K708" s="1"/>
      <c r="L708" s="1"/>
      <c r="P708" s="1"/>
      <c r="Q708" s="1"/>
      <c r="U708" s="1"/>
      <c r="V708" s="1"/>
      <c r="Z708" s="1"/>
      <c r="AA708" s="1"/>
      <c r="AE708" s="1"/>
      <c r="AF708" s="1"/>
      <c r="AJ708" s="1"/>
      <c r="AK708" s="1"/>
      <c r="AO708" s="1"/>
      <c r="AP708" s="1"/>
      <c r="AT708" s="1"/>
      <c r="AU708" s="1"/>
      <c r="AY708" s="1"/>
      <c r="AZ708" s="1"/>
      <c r="BD708" s="1"/>
      <c r="BE708" s="1"/>
      <c r="BI708" s="1"/>
      <c r="BJ708" s="1"/>
      <c r="BN708" s="1"/>
      <c r="BO708" s="1"/>
    </row>
    <row r="709" spans="1:70" ht="15.75" thickBot="1" x14ac:dyDescent="0.3">
      <c r="A709" s="47">
        <v>56999</v>
      </c>
      <c r="B709" s="47" t="s">
        <v>305</v>
      </c>
      <c r="C709" s="43" t="s">
        <v>2</v>
      </c>
      <c r="D709" s="43" t="s">
        <v>430</v>
      </c>
      <c r="E709" s="43" t="s">
        <v>242</v>
      </c>
      <c r="F709" s="60" t="e">
        <f>VLOOKUP(A709,Costs!E:G,3,FALSE)</f>
        <v>#N/A</v>
      </c>
      <c r="G709" s="67">
        <f>Costs!G$24</f>
        <v>0</v>
      </c>
      <c r="H709" s="49"/>
      <c r="J709" s="2"/>
      <c r="K709" s="22"/>
      <c r="L709" s="22"/>
      <c r="M709" s="2"/>
      <c r="N709" s="2"/>
      <c r="O709" s="2"/>
      <c r="P709" s="22"/>
      <c r="Q709" s="22"/>
      <c r="R709" s="2"/>
      <c r="S709" s="2"/>
      <c r="T709" s="2"/>
      <c r="U709" s="22"/>
      <c r="V709" s="22"/>
      <c r="W709" s="2"/>
      <c r="X709" s="2"/>
      <c r="Y709" s="2"/>
      <c r="Z709" s="22"/>
      <c r="AA709" s="22"/>
      <c r="AB709" s="2"/>
      <c r="AC709" s="2"/>
      <c r="AD709" s="2"/>
      <c r="AE709" s="22"/>
      <c r="AF709" s="22"/>
      <c r="AG709" s="2"/>
      <c r="AH709" s="2"/>
      <c r="AI709" s="2"/>
      <c r="AJ709" s="22"/>
      <c r="AK709" s="22"/>
      <c r="AL709" s="2"/>
      <c r="AM709" s="2"/>
      <c r="AN709" s="2"/>
      <c r="AO709" s="22"/>
      <c r="AP709" s="22"/>
      <c r="AQ709" s="2"/>
      <c r="AR709" s="2"/>
      <c r="AS709" s="2"/>
      <c r="AT709" s="22"/>
      <c r="AU709" s="22"/>
      <c r="AV709" s="2"/>
      <c r="AW709" s="2"/>
      <c r="AX709" s="2"/>
      <c r="AY709" s="22"/>
      <c r="AZ709" s="22"/>
      <c r="BA709" s="2"/>
      <c r="BB709" s="2"/>
      <c r="BC709" s="2"/>
      <c r="BD709" s="22"/>
      <c r="BE709" s="22"/>
      <c r="BF709" s="2"/>
      <c r="BG709" s="2"/>
      <c r="BH709" s="2"/>
      <c r="BI709" s="22"/>
      <c r="BJ709" s="22"/>
      <c r="BK709" s="2"/>
      <c r="BL709" s="2"/>
      <c r="BM709" s="2"/>
      <c r="BN709" s="22"/>
      <c r="BO709" s="22"/>
      <c r="BP709" s="2"/>
      <c r="BQ709" s="2"/>
      <c r="BR709" s="2"/>
    </row>
    <row r="710" spans="1:70" x14ac:dyDescent="0.25">
      <c r="A710" s="1">
        <v>57</v>
      </c>
      <c r="B710" s="1" t="s">
        <v>306</v>
      </c>
      <c r="C710" t="s">
        <v>2</v>
      </c>
      <c r="D710" t="s">
        <v>430</v>
      </c>
      <c r="E710" t="s">
        <v>431</v>
      </c>
      <c r="F710" s="54" t="e">
        <f>VLOOKUP(A710,Costs!E:G,3,FALSE)</f>
        <v>#N/A</v>
      </c>
      <c r="G710" s="61">
        <f>Costs!G$24</f>
        <v>0</v>
      </c>
      <c r="K710" s="1"/>
      <c r="L710" s="1"/>
      <c r="P710" s="1"/>
      <c r="Q710" s="1"/>
      <c r="U710" s="1"/>
      <c r="V710" s="1"/>
      <c r="Z710" s="1"/>
      <c r="AA710" s="1"/>
      <c r="AE710" s="1"/>
      <c r="AF710" s="1"/>
      <c r="AJ710" s="1"/>
      <c r="AK710" s="1"/>
      <c r="AO710" s="1"/>
      <c r="AP710" s="1"/>
      <c r="AT710" s="1"/>
      <c r="AU710" s="1"/>
      <c r="AY710" s="1"/>
      <c r="AZ710" s="1"/>
      <c r="BD710" s="1"/>
      <c r="BE710" s="1"/>
      <c r="BI710" s="1"/>
      <c r="BJ710" s="1"/>
      <c r="BN710" s="1"/>
      <c r="BO710" s="1"/>
    </row>
    <row r="711" spans="1:70" x14ac:dyDescent="0.25">
      <c r="A711" s="1">
        <v>570</v>
      </c>
      <c r="B711" s="1" t="s">
        <v>307</v>
      </c>
      <c r="C711" t="s">
        <v>2</v>
      </c>
      <c r="D711" t="s">
        <v>430</v>
      </c>
      <c r="E711" t="s">
        <v>431</v>
      </c>
      <c r="F711" s="54" t="e">
        <f>VLOOKUP(A711,Costs!E:G,3,FALSE)</f>
        <v>#N/A</v>
      </c>
      <c r="G711" s="61">
        <f>Costs!G$24</f>
        <v>0</v>
      </c>
      <c r="K711" s="1"/>
      <c r="L711" s="1"/>
      <c r="P711" s="1"/>
      <c r="Q711" s="1"/>
      <c r="U711" s="1"/>
      <c r="V711" s="1"/>
      <c r="Z711" s="1"/>
      <c r="AA711" s="1"/>
      <c r="AE711" s="1"/>
      <c r="AF711" s="1"/>
      <c r="AJ711" s="1"/>
      <c r="AK711" s="1"/>
      <c r="AO711" s="1"/>
      <c r="AP711" s="1"/>
      <c r="AT711" s="1"/>
      <c r="AU711" s="1"/>
      <c r="AY711" s="1"/>
      <c r="AZ711" s="1"/>
      <c r="BD711" s="1"/>
      <c r="BE711" s="1"/>
      <c r="BI711" s="1"/>
      <c r="BJ711" s="1"/>
      <c r="BN711" s="1"/>
      <c r="BO711" s="1"/>
    </row>
    <row r="712" spans="1:70" x14ac:dyDescent="0.25">
      <c r="A712" s="1">
        <v>5701</v>
      </c>
      <c r="B712" s="1" t="s">
        <v>308</v>
      </c>
      <c r="C712" t="s">
        <v>1</v>
      </c>
      <c r="D712" t="s">
        <v>430</v>
      </c>
      <c r="E712" t="s">
        <v>431</v>
      </c>
      <c r="F712" s="54" t="e">
        <f>VLOOKUP(A712,Costs!E:G,3,FALSE)</f>
        <v>#N/A</v>
      </c>
      <c r="G712" s="61">
        <f>Costs!G$24</f>
        <v>0</v>
      </c>
      <c r="K712" s="1"/>
      <c r="L712" s="1"/>
      <c r="P712" s="1"/>
      <c r="Q712" s="1"/>
      <c r="U712" s="1"/>
      <c r="V712" s="1"/>
      <c r="Z712" s="1"/>
      <c r="AA712" s="1"/>
      <c r="AE712" s="1"/>
      <c r="AF712" s="1"/>
      <c r="AJ712" s="1"/>
      <c r="AK712" s="1"/>
      <c r="AO712" s="1"/>
      <c r="AP712" s="1"/>
      <c r="AT712" s="1"/>
      <c r="AU712" s="1"/>
      <c r="AY712" s="1"/>
      <c r="AZ712" s="1"/>
      <c r="BD712" s="1"/>
      <c r="BE712" s="1"/>
      <c r="BI712" s="1"/>
      <c r="BJ712" s="1"/>
      <c r="BN712" s="1"/>
      <c r="BO712" s="1"/>
    </row>
    <row r="713" spans="1:70" x14ac:dyDescent="0.25">
      <c r="A713" s="1">
        <v>5702</v>
      </c>
      <c r="B713" s="1" t="s">
        <v>309</v>
      </c>
      <c r="C713" t="s">
        <v>1</v>
      </c>
      <c r="D713" t="s">
        <v>430</v>
      </c>
      <c r="E713" t="s">
        <v>431</v>
      </c>
      <c r="F713" s="54" t="e">
        <f>VLOOKUP(A713,Costs!E:G,3,FALSE)</f>
        <v>#N/A</v>
      </c>
      <c r="G713" s="61">
        <f>Costs!G$24</f>
        <v>0</v>
      </c>
      <c r="K713" s="1"/>
      <c r="L713" s="1"/>
      <c r="P713" s="1"/>
      <c r="Q713" s="1"/>
      <c r="U713" s="1"/>
      <c r="V713" s="1"/>
      <c r="Z713" s="1"/>
      <c r="AA713" s="1"/>
      <c r="AE713" s="1"/>
      <c r="AF713" s="1"/>
      <c r="AJ713" s="1"/>
      <c r="AK713" s="1"/>
      <c r="AO713" s="1"/>
      <c r="AP713" s="1"/>
      <c r="AT713" s="1"/>
      <c r="AU713" s="1"/>
      <c r="AY713" s="1"/>
      <c r="AZ713" s="1"/>
      <c r="BD713" s="1"/>
      <c r="BE713" s="1"/>
      <c r="BI713" s="1"/>
      <c r="BJ713" s="1"/>
      <c r="BN713" s="1"/>
      <c r="BO713" s="1"/>
    </row>
    <row r="714" spans="1:70" x14ac:dyDescent="0.25">
      <c r="A714" s="1">
        <v>571</v>
      </c>
      <c r="B714" s="1" t="s">
        <v>310</v>
      </c>
      <c r="C714" t="s">
        <v>2</v>
      </c>
      <c r="D714" t="s">
        <v>430</v>
      </c>
      <c r="E714" t="s">
        <v>431</v>
      </c>
      <c r="F714" s="54" t="e">
        <f>VLOOKUP(A714,Costs!E:G,3,FALSE)</f>
        <v>#N/A</v>
      </c>
      <c r="G714" s="61">
        <f>Costs!G$24</f>
        <v>0</v>
      </c>
      <c r="K714" s="1"/>
      <c r="L714" s="1"/>
      <c r="P714" s="1"/>
      <c r="Q714" s="1"/>
      <c r="U714" s="1"/>
      <c r="V714" s="1"/>
      <c r="Z714" s="1"/>
      <c r="AA714" s="1"/>
      <c r="AE714" s="1"/>
      <c r="AF714" s="1"/>
      <c r="AJ714" s="1"/>
      <c r="AK714" s="1"/>
      <c r="AO714" s="1"/>
      <c r="AP714" s="1"/>
      <c r="AT714" s="1"/>
      <c r="AU714" s="1"/>
      <c r="AY714" s="1"/>
      <c r="AZ714" s="1"/>
      <c r="BD714" s="1"/>
      <c r="BE714" s="1"/>
      <c r="BI714" s="1"/>
      <c r="BJ714" s="1"/>
      <c r="BN714" s="1"/>
      <c r="BO714" s="1"/>
    </row>
    <row r="715" spans="1:70" x14ac:dyDescent="0.25">
      <c r="A715" s="103">
        <v>5711</v>
      </c>
      <c r="B715" s="103" t="s">
        <v>311</v>
      </c>
      <c r="C715" s="104" t="s">
        <v>2</v>
      </c>
      <c r="D715" s="104" t="s">
        <v>429</v>
      </c>
      <c r="E715" s="104" t="s">
        <v>431</v>
      </c>
      <c r="F715" s="54" t="e">
        <f>VLOOKUP(A715,Costs!E:G,3,FALSE)</f>
        <v>#N/A</v>
      </c>
      <c r="G715" s="61">
        <f>Costs!G$24</f>
        <v>0</v>
      </c>
      <c r="K715" s="1"/>
      <c r="L715" s="1"/>
      <c r="P715" s="1"/>
      <c r="Q715" s="1"/>
      <c r="U715" s="1"/>
      <c r="V715" s="1"/>
      <c r="Z715" s="1"/>
      <c r="AA715" s="1"/>
      <c r="AE715" s="1"/>
      <c r="AF715" s="1"/>
      <c r="AJ715" s="1"/>
      <c r="AK715" s="1"/>
      <c r="AO715" s="1"/>
      <c r="AP715" s="1"/>
      <c r="AT715" s="1"/>
      <c r="AU715" s="1"/>
      <c r="AY715" s="1"/>
      <c r="AZ715" s="1"/>
      <c r="BD715" s="1"/>
      <c r="BE715" s="1"/>
      <c r="BI715" s="1"/>
      <c r="BJ715" s="1"/>
      <c r="BN715" s="1"/>
      <c r="BO715" s="1"/>
    </row>
    <row r="716" spans="1:70" x14ac:dyDescent="0.25">
      <c r="A716" s="103">
        <v>5712</v>
      </c>
      <c r="B716" s="103" t="s">
        <v>312</v>
      </c>
      <c r="C716" s="104" t="s">
        <v>1</v>
      </c>
      <c r="D716" s="104" t="s">
        <v>429</v>
      </c>
      <c r="E716" s="104" t="s">
        <v>431</v>
      </c>
      <c r="F716" s="54" t="e">
        <f>VLOOKUP(A716,Costs!E:G,3,FALSE)</f>
        <v>#N/A</v>
      </c>
      <c r="G716" s="61">
        <f>Costs!G$24</f>
        <v>0</v>
      </c>
      <c r="K716" s="1"/>
      <c r="L716" s="1"/>
      <c r="P716" s="1"/>
      <c r="Q716" s="1"/>
      <c r="U716" s="1"/>
      <c r="V716" s="1"/>
      <c r="Z716" s="1"/>
      <c r="AA716" s="1"/>
      <c r="AE716" s="1"/>
      <c r="AF716" s="1"/>
      <c r="AJ716" s="1"/>
      <c r="AK716" s="1"/>
      <c r="AO716" s="1"/>
      <c r="AP716" s="1"/>
      <c r="AT716" s="1"/>
      <c r="AU716" s="1"/>
      <c r="AY716" s="1"/>
      <c r="AZ716" s="1"/>
      <c r="BD716" s="1"/>
      <c r="BE716" s="1"/>
      <c r="BI716" s="1"/>
      <c r="BJ716" s="1"/>
      <c r="BN716" s="1"/>
      <c r="BO716" s="1"/>
    </row>
    <row r="717" spans="1:70" x14ac:dyDescent="0.25">
      <c r="A717" s="1">
        <v>5713</v>
      </c>
      <c r="B717" s="1" t="s">
        <v>313</v>
      </c>
      <c r="C717" t="s">
        <v>1</v>
      </c>
      <c r="D717" t="s">
        <v>430</v>
      </c>
      <c r="E717" t="s">
        <v>431</v>
      </c>
      <c r="F717" s="54" t="e">
        <f>VLOOKUP(A717,Costs!E:G,3,FALSE)</f>
        <v>#N/A</v>
      </c>
      <c r="G717" s="61">
        <f>Costs!G$24</f>
        <v>0</v>
      </c>
      <c r="K717" s="1"/>
      <c r="L717" s="1"/>
      <c r="P717" s="1"/>
      <c r="Q717" s="1"/>
      <c r="U717" s="1"/>
      <c r="V717" s="1"/>
      <c r="Z717" s="1"/>
      <c r="AA717" s="1"/>
      <c r="AE717" s="1"/>
      <c r="AF717" s="1"/>
      <c r="AJ717" s="1"/>
      <c r="AK717" s="1"/>
      <c r="AO717" s="1"/>
      <c r="AP717" s="1"/>
      <c r="AT717" s="1"/>
      <c r="AU717" s="1"/>
      <c r="AY717" s="1"/>
      <c r="AZ717" s="1"/>
      <c r="BD717" s="1"/>
      <c r="BE717" s="1"/>
      <c r="BI717" s="1"/>
      <c r="BJ717" s="1"/>
      <c r="BN717" s="1"/>
      <c r="BO717" s="1"/>
    </row>
    <row r="718" spans="1:70" x14ac:dyDescent="0.25">
      <c r="A718" s="1">
        <v>572</v>
      </c>
      <c r="B718" s="1" t="s">
        <v>314</v>
      </c>
      <c r="C718" t="s">
        <v>2</v>
      </c>
      <c r="D718" t="s">
        <v>430</v>
      </c>
      <c r="E718" t="s">
        <v>431</v>
      </c>
      <c r="F718" s="54" t="e">
        <f>VLOOKUP(A718,Costs!E:G,3,FALSE)</f>
        <v>#N/A</v>
      </c>
      <c r="G718" s="61">
        <f>Costs!G$24</f>
        <v>0</v>
      </c>
      <c r="K718" s="1"/>
      <c r="L718" s="1"/>
      <c r="P718" s="1"/>
      <c r="Q718" s="1"/>
      <c r="U718" s="1"/>
      <c r="V718" s="1"/>
      <c r="Z718" s="1"/>
      <c r="AA718" s="1"/>
      <c r="AE718" s="1"/>
      <c r="AF718" s="1"/>
      <c r="AJ718" s="1"/>
      <c r="AK718" s="1"/>
      <c r="AO718" s="1"/>
      <c r="AP718" s="1"/>
      <c r="AT718" s="1"/>
      <c r="AU718" s="1"/>
      <c r="AY718" s="1"/>
      <c r="AZ718" s="1"/>
      <c r="BD718" s="1"/>
      <c r="BE718" s="1"/>
      <c r="BI718" s="1"/>
      <c r="BJ718" s="1"/>
      <c r="BN718" s="1"/>
      <c r="BO718" s="1"/>
    </row>
    <row r="719" spans="1:70" x14ac:dyDescent="0.25">
      <c r="A719" s="1">
        <v>5721</v>
      </c>
      <c r="B719" s="1" t="s">
        <v>314</v>
      </c>
      <c r="C719" t="s">
        <v>2</v>
      </c>
      <c r="D719" t="s">
        <v>430</v>
      </c>
      <c r="E719" t="s">
        <v>431</v>
      </c>
      <c r="F719" s="54" t="e">
        <f>VLOOKUP(A719,Costs!E:G,3,FALSE)</f>
        <v>#N/A</v>
      </c>
      <c r="G719" s="61">
        <f>Costs!G$24</f>
        <v>0</v>
      </c>
      <c r="K719" s="1"/>
      <c r="L719" s="1"/>
      <c r="P719" s="1"/>
      <c r="Q719" s="1"/>
      <c r="U719" s="1"/>
      <c r="V719" s="1"/>
      <c r="Z719" s="1"/>
      <c r="AA719" s="1"/>
      <c r="AE719" s="1"/>
      <c r="AF719" s="1"/>
      <c r="AJ719" s="1"/>
      <c r="AK719" s="1"/>
      <c r="AO719" s="1"/>
      <c r="AP719" s="1"/>
      <c r="AT719" s="1"/>
      <c r="AU719" s="1"/>
      <c r="AY719" s="1"/>
      <c r="AZ719" s="1"/>
      <c r="BD719" s="1"/>
      <c r="BE719" s="1"/>
      <c r="BI719" s="1"/>
      <c r="BJ719" s="1"/>
      <c r="BN719" s="1"/>
      <c r="BO719" s="1"/>
    </row>
    <row r="720" spans="1:70" x14ac:dyDescent="0.25">
      <c r="A720" s="69">
        <v>57218</v>
      </c>
      <c r="B720" s="69" t="s">
        <v>315</v>
      </c>
      <c r="C720" s="68" t="s">
        <v>6</v>
      </c>
      <c r="D720" s="68" t="s">
        <v>430</v>
      </c>
      <c r="E720" s="68" t="s">
        <v>431</v>
      </c>
      <c r="F720" s="58" t="e">
        <f>VLOOKUP(A720,Costs!E:G,3,FALSE)</f>
        <v>#N/A</v>
      </c>
      <c r="G720" s="65">
        <f>Costs!G$24</f>
        <v>0</v>
      </c>
      <c r="H720" s="71"/>
      <c r="K720" s="1"/>
      <c r="L720" s="1"/>
      <c r="P720" s="1"/>
      <c r="Q720" s="1"/>
      <c r="U720" s="1"/>
      <c r="V720" s="1"/>
      <c r="Z720" s="1"/>
      <c r="AA720" s="1"/>
      <c r="AE720" s="1"/>
      <c r="AF720" s="1"/>
      <c r="AJ720" s="1"/>
      <c r="AK720" s="1"/>
      <c r="AO720" s="1"/>
      <c r="AP720" s="1"/>
      <c r="AT720" s="1"/>
      <c r="AU720" s="1"/>
      <c r="AY720" s="1"/>
      <c r="AZ720" s="1"/>
      <c r="BD720" s="1"/>
      <c r="BE720" s="1"/>
      <c r="BI720" s="1"/>
      <c r="BJ720" s="1"/>
      <c r="BN720" s="1"/>
      <c r="BO720" s="1"/>
    </row>
    <row r="721" spans="1:67" x14ac:dyDescent="0.25">
      <c r="A721" s="44">
        <v>57219</v>
      </c>
      <c r="B721" s="44" t="s">
        <v>316</v>
      </c>
      <c r="C721" s="19" t="s">
        <v>2</v>
      </c>
      <c r="D721" s="19" t="s">
        <v>430</v>
      </c>
      <c r="E721" s="19" t="s">
        <v>431</v>
      </c>
      <c r="F721" s="72" t="e">
        <f>VLOOKUP(A721,Costs!E:G,3,FALSE)</f>
        <v>#N/A</v>
      </c>
      <c r="G721" s="73">
        <f>Costs!G$24</f>
        <v>0</v>
      </c>
      <c r="H721" s="46"/>
      <c r="K721" s="1"/>
      <c r="L721" s="1"/>
      <c r="P721" s="1"/>
      <c r="Q721" s="1"/>
      <c r="U721" s="1"/>
      <c r="V721" s="1"/>
      <c r="Z721" s="1"/>
      <c r="AA721" s="1"/>
      <c r="AE721" s="1"/>
      <c r="AF721" s="1"/>
      <c r="AJ721" s="1"/>
      <c r="AK721" s="1"/>
      <c r="AO721" s="1"/>
      <c r="AP721" s="1"/>
      <c r="AT721" s="1"/>
      <c r="AU721" s="1"/>
      <c r="AY721" s="1"/>
      <c r="AZ721" s="1"/>
      <c r="BD721" s="1"/>
      <c r="BE721" s="1"/>
      <c r="BI721" s="1"/>
      <c r="BJ721" s="1"/>
      <c r="BN721" s="1"/>
      <c r="BO721" s="1"/>
    </row>
    <row r="722" spans="1:67" x14ac:dyDescent="0.25">
      <c r="A722" s="29">
        <v>5722</v>
      </c>
      <c r="B722" s="29" t="s">
        <v>317</v>
      </c>
      <c r="C722" s="18" t="s">
        <v>2</v>
      </c>
      <c r="D722" s="18" t="s">
        <v>430</v>
      </c>
      <c r="E722" s="18" t="s">
        <v>431</v>
      </c>
      <c r="F722" s="55" t="e">
        <f>VLOOKUP(A722,Costs!E:G,3,FALSE)</f>
        <v>#N/A</v>
      </c>
      <c r="G722" s="62">
        <f>Costs!G$24</f>
        <v>0</v>
      </c>
      <c r="H722" s="32" t="s">
        <v>426</v>
      </c>
      <c r="K722" s="1"/>
      <c r="L722" s="1"/>
      <c r="P722" s="1"/>
      <c r="Q722" s="1"/>
      <c r="U722" s="1"/>
      <c r="V722" s="1"/>
      <c r="Z722" s="1"/>
      <c r="AA722" s="1"/>
      <c r="AE722" s="1"/>
      <c r="AF722" s="1"/>
      <c r="AJ722" s="1"/>
      <c r="AK722" s="1"/>
      <c r="AO722" s="1"/>
      <c r="AP722" s="1"/>
      <c r="AT722" s="1"/>
      <c r="AU722" s="1"/>
      <c r="AY722" s="1"/>
      <c r="AZ722" s="1"/>
      <c r="BD722" s="1"/>
      <c r="BE722" s="1"/>
      <c r="BI722" s="1"/>
      <c r="BJ722" s="1"/>
      <c r="BN722" s="1"/>
      <c r="BO722" s="1"/>
    </row>
    <row r="723" spans="1:67" x14ac:dyDescent="0.25">
      <c r="A723" s="1">
        <v>5723</v>
      </c>
      <c r="B723" s="1" t="s">
        <v>318</v>
      </c>
      <c r="C723" t="s">
        <v>2</v>
      </c>
      <c r="D723" t="s">
        <v>430</v>
      </c>
      <c r="E723" t="s">
        <v>431</v>
      </c>
      <c r="F723" s="54" t="e">
        <f>VLOOKUP(A723,Costs!E:G,3,FALSE)</f>
        <v>#N/A</v>
      </c>
      <c r="G723" s="61">
        <f>Costs!G$24</f>
        <v>0</v>
      </c>
      <c r="K723" s="1"/>
      <c r="L723" s="1"/>
      <c r="P723" s="1"/>
      <c r="Q723" s="1"/>
      <c r="U723" s="1"/>
      <c r="V723" s="1"/>
      <c r="Z723" s="1"/>
      <c r="AA723" s="1"/>
      <c r="AE723" s="1"/>
      <c r="AF723" s="1"/>
      <c r="AJ723" s="1"/>
      <c r="AK723" s="1"/>
      <c r="AO723" s="1"/>
      <c r="AP723" s="1"/>
      <c r="AT723" s="1"/>
      <c r="AU723" s="1"/>
      <c r="AY723" s="1"/>
      <c r="AZ723" s="1"/>
      <c r="BD723" s="1"/>
      <c r="BE723" s="1"/>
      <c r="BI723" s="1"/>
      <c r="BJ723" s="1"/>
      <c r="BN723" s="1"/>
      <c r="BO723" s="1"/>
    </row>
    <row r="724" spans="1:67" x14ac:dyDescent="0.25">
      <c r="A724" s="29">
        <v>5724</v>
      </c>
      <c r="B724" s="29" t="s">
        <v>319</v>
      </c>
      <c r="C724" s="18" t="s">
        <v>2</v>
      </c>
      <c r="D724" s="18" t="s">
        <v>430</v>
      </c>
      <c r="E724" s="18" t="s">
        <v>431</v>
      </c>
      <c r="F724" s="54" t="e">
        <f>VLOOKUP(A724,Costs!E:G,3,FALSE)</f>
        <v>#N/A</v>
      </c>
      <c r="G724" s="61">
        <f>Costs!G$24</f>
        <v>0</v>
      </c>
      <c r="H724" s="32" t="s">
        <v>515</v>
      </c>
      <c r="K724" s="1"/>
      <c r="L724" s="1"/>
      <c r="P724" s="1"/>
      <c r="Q724" s="1"/>
      <c r="U724" s="1"/>
      <c r="V724" s="1"/>
      <c r="Z724" s="1"/>
      <c r="AA724" s="1"/>
      <c r="AE724" s="1"/>
      <c r="AF724" s="1"/>
      <c r="AJ724" s="1"/>
      <c r="AK724" s="1"/>
      <c r="AO724" s="1"/>
      <c r="AP724" s="1"/>
      <c r="AT724" s="1"/>
      <c r="AU724" s="1"/>
      <c r="AY724" s="1"/>
      <c r="AZ724" s="1"/>
      <c r="BD724" s="1"/>
      <c r="BE724" s="1"/>
      <c r="BI724" s="1"/>
      <c r="BJ724" s="1"/>
      <c r="BN724" s="1"/>
      <c r="BO724" s="1"/>
    </row>
    <row r="725" spans="1:67" x14ac:dyDescent="0.25">
      <c r="A725" s="69">
        <v>57248</v>
      </c>
      <c r="B725" s="69" t="s">
        <v>320</v>
      </c>
      <c r="C725" s="68" t="s">
        <v>6</v>
      </c>
      <c r="D725" s="68" t="s">
        <v>430</v>
      </c>
      <c r="E725" s="68" t="s">
        <v>431</v>
      </c>
      <c r="F725" s="58" t="e">
        <f>VLOOKUP(A725,Costs!E:G,3,FALSE)</f>
        <v>#N/A</v>
      </c>
      <c r="G725" s="65">
        <f>Costs!G$24</f>
        <v>0</v>
      </c>
      <c r="H725" s="71"/>
      <c r="K725" s="1"/>
      <c r="L725" s="1"/>
      <c r="P725" s="1"/>
      <c r="Q725" s="1"/>
      <c r="U725" s="1"/>
      <c r="V725" s="1"/>
      <c r="Z725" s="1"/>
      <c r="AA725" s="1"/>
      <c r="AE725" s="1"/>
      <c r="AF725" s="1"/>
      <c r="AJ725" s="1"/>
      <c r="AK725" s="1"/>
      <c r="AO725" s="1"/>
      <c r="AP725" s="1"/>
      <c r="AT725" s="1"/>
      <c r="AU725" s="1"/>
      <c r="AY725" s="1"/>
      <c r="AZ725" s="1"/>
      <c r="BD725" s="1"/>
      <c r="BE725" s="1"/>
      <c r="BI725" s="1"/>
      <c r="BJ725" s="1"/>
      <c r="BN725" s="1"/>
      <c r="BO725" s="1"/>
    </row>
    <row r="726" spans="1:67" x14ac:dyDescent="0.25">
      <c r="A726" s="44">
        <v>57249</v>
      </c>
      <c r="B726" s="44" t="s">
        <v>321</v>
      </c>
      <c r="C726" s="19" t="s">
        <v>2</v>
      </c>
      <c r="D726" s="19" t="s">
        <v>430</v>
      </c>
      <c r="E726" s="19" t="s">
        <v>431</v>
      </c>
      <c r="F726" s="72" t="e">
        <f>VLOOKUP(A726,Costs!E:G,3,FALSE)</f>
        <v>#N/A</v>
      </c>
      <c r="G726" s="73">
        <f>Costs!G$24</f>
        <v>0</v>
      </c>
      <c r="H726" s="46"/>
      <c r="K726" s="1"/>
      <c r="L726" s="1"/>
      <c r="P726" s="1"/>
      <c r="Q726" s="1"/>
      <c r="U726" s="1"/>
      <c r="V726" s="1"/>
      <c r="Z726" s="1"/>
      <c r="AA726" s="1"/>
      <c r="AE726" s="1"/>
      <c r="AF726" s="1"/>
      <c r="AJ726" s="1"/>
      <c r="AK726" s="1"/>
      <c r="AO726" s="1"/>
      <c r="AP726" s="1"/>
      <c r="AT726" s="1"/>
      <c r="AU726" s="1"/>
      <c r="AY726" s="1"/>
      <c r="AZ726" s="1"/>
      <c r="BD726" s="1"/>
      <c r="BE726" s="1"/>
      <c r="BI726" s="1"/>
      <c r="BJ726" s="1"/>
      <c r="BN726" s="1"/>
      <c r="BO726" s="1"/>
    </row>
    <row r="727" spans="1:67" x14ac:dyDescent="0.25">
      <c r="A727" s="1">
        <v>5725</v>
      </c>
      <c r="B727" s="1" t="s">
        <v>322</v>
      </c>
      <c r="C727" t="s">
        <v>2</v>
      </c>
      <c r="D727" t="s">
        <v>430</v>
      </c>
      <c r="E727" t="s">
        <v>431</v>
      </c>
      <c r="F727" s="54" t="e">
        <f>VLOOKUP(A727,Costs!E:G,3,FALSE)</f>
        <v>#N/A</v>
      </c>
      <c r="G727" s="61">
        <f>Costs!G$24</f>
        <v>0</v>
      </c>
      <c r="K727" s="1"/>
      <c r="L727" s="1"/>
      <c r="P727" s="1"/>
      <c r="Q727" s="1"/>
      <c r="U727" s="1"/>
      <c r="V727" s="1"/>
      <c r="Z727" s="1"/>
      <c r="AA727" s="1"/>
      <c r="AE727" s="1"/>
      <c r="AF727" s="1"/>
      <c r="AJ727" s="1"/>
      <c r="AK727" s="1"/>
      <c r="AO727" s="1"/>
      <c r="AP727" s="1"/>
      <c r="AT727" s="1"/>
      <c r="AU727" s="1"/>
      <c r="AY727" s="1"/>
      <c r="AZ727" s="1"/>
      <c r="BD727" s="1"/>
      <c r="BE727" s="1"/>
      <c r="BI727" s="1"/>
      <c r="BJ727" s="1"/>
      <c r="BN727" s="1"/>
      <c r="BO727" s="1"/>
    </row>
    <row r="728" spans="1:67" x14ac:dyDescent="0.25">
      <c r="A728" s="1">
        <v>57262</v>
      </c>
      <c r="B728" s="1" t="s">
        <v>323</v>
      </c>
      <c r="C728" t="s">
        <v>2</v>
      </c>
      <c r="D728" t="s">
        <v>430</v>
      </c>
      <c r="E728" t="s">
        <v>431</v>
      </c>
      <c r="F728" s="54" t="e">
        <f>VLOOKUP(A728,Costs!E:G,3,FALSE)</f>
        <v>#N/A</v>
      </c>
      <c r="G728" s="61">
        <f>Costs!G$24</f>
        <v>0</v>
      </c>
      <c r="K728" s="1"/>
      <c r="L728" s="1"/>
      <c r="P728" s="1"/>
      <c r="Q728" s="1"/>
      <c r="U728" s="1"/>
      <c r="V728" s="1"/>
      <c r="Z728" s="1"/>
      <c r="AA728" s="1"/>
      <c r="AE728" s="1"/>
      <c r="AF728" s="1"/>
      <c r="AJ728" s="1"/>
      <c r="AK728" s="1"/>
      <c r="AO728" s="1"/>
      <c r="AP728" s="1"/>
      <c r="AT728" s="1"/>
      <c r="AU728" s="1"/>
      <c r="AY728" s="1"/>
      <c r="AZ728" s="1"/>
      <c r="BD728" s="1"/>
      <c r="BE728" s="1"/>
      <c r="BI728" s="1"/>
      <c r="BJ728" s="1"/>
      <c r="BN728" s="1"/>
      <c r="BO728" s="1"/>
    </row>
    <row r="729" spans="1:67" x14ac:dyDescent="0.25">
      <c r="A729" s="1">
        <v>57263</v>
      </c>
      <c r="B729" s="1" t="s">
        <v>324</v>
      </c>
      <c r="C729" t="s">
        <v>2</v>
      </c>
      <c r="D729" t="s">
        <v>430</v>
      </c>
      <c r="E729" t="s">
        <v>431</v>
      </c>
      <c r="F729" s="54" t="e">
        <f>VLOOKUP(A729,Costs!E:G,3,FALSE)</f>
        <v>#N/A</v>
      </c>
      <c r="G729" s="61">
        <f>Costs!G$24</f>
        <v>0</v>
      </c>
      <c r="K729" s="1"/>
      <c r="L729" s="1"/>
      <c r="P729" s="1"/>
      <c r="Q729" s="1"/>
      <c r="U729" s="1"/>
      <c r="V729" s="1"/>
      <c r="Z729" s="1"/>
      <c r="AA729" s="1"/>
      <c r="AE729" s="1"/>
      <c r="AF729" s="1"/>
      <c r="AJ729" s="1"/>
      <c r="AK729" s="1"/>
      <c r="AO729" s="1"/>
      <c r="AP729" s="1"/>
      <c r="AT729" s="1"/>
      <c r="AU729" s="1"/>
      <c r="AY729" s="1"/>
      <c r="AZ729" s="1"/>
      <c r="BD729" s="1"/>
      <c r="BE729" s="1"/>
      <c r="BI729" s="1"/>
      <c r="BJ729" s="1"/>
      <c r="BN729" s="1"/>
      <c r="BO729" s="1"/>
    </row>
    <row r="730" spans="1:67" x14ac:dyDescent="0.25">
      <c r="A730" s="1">
        <v>57264</v>
      </c>
      <c r="B730" s="1" t="s">
        <v>325</v>
      </c>
      <c r="C730" t="s">
        <v>2</v>
      </c>
      <c r="D730" t="s">
        <v>430</v>
      </c>
      <c r="E730" t="s">
        <v>431</v>
      </c>
      <c r="F730" s="54" t="e">
        <f>VLOOKUP(A730,Costs!E:G,3,FALSE)</f>
        <v>#N/A</v>
      </c>
      <c r="G730" s="61">
        <f>Costs!G$24</f>
        <v>0</v>
      </c>
      <c r="K730" s="1"/>
      <c r="L730" s="1"/>
      <c r="P730" s="1"/>
      <c r="Q730" s="1"/>
      <c r="U730" s="1"/>
      <c r="V730" s="1"/>
      <c r="Z730" s="1"/>
      <c r="AA730" s="1"/>
      <c r="AE730" s="1"/>
      <c r="AF730" s="1"/>
      <c r="AJ730" s="1"/>
      <c r="AK730" s="1"/>
      <c r="AO730" s="1"/>
      <c r="AP730" s="1"/>
      <c r="AT730" s="1"/>
      <c r="AU730" s="1"/>
      <c r="AY730" s="1"/>
      <c r="AZ730" s="1"/>
      <c r="BD730" s="1"/>
      <c r="BE730" s="1"/>
      <c r="BI730" s="1"/>
      <c r="BJ730" s="1"/>
      <c r="BN730" s="1"/>
      <c r="BO730" s="1"/>
    </row>
    <row r="731" spans="1:67" x14ac:dyDescent="0.25">
      <c r="A731" s="1">
        <v>57265</v>
      </c>
      <c r="B731" s="1" t="s">
        <v>326</v>
      </c>
      <c r="C731" t="s">
        <v>2</v>
      </c>
      <c r="D731" t="s">
        <v>430</v>
      </c>
      <c r="E731" t="s">
        <v>431</v>
      </c>
      <c r="F731" s="54" t="e">
        <f>VLOOKUP(A731,Costs!E:G,3,FALSE)</f>
        <v>#N/A</v>
      </c>
      <c r="G731" s="61">
        <f>Costs!G$24</f>
        <v>0</v>
      </c>
      <c r="K731" s="1"/>
      <c r="L731" s="1"/>
      <c r="P731" s="1"/>
      <c r="Q731" s="1"/>
      <c r="U731" s="1"/>
      <c r="V731" s="1"/>
      <c r="Z731" s="1"/>
      <c r="AA731" s="1"/>
      <c r="AE731" s="1"/>
      <c r="AF731" s="1"/>
      <c r="AJ731" s="1"/>
      <c r="AK731" s="1"/>
      <c r="AO731" s="1"/>
      <c r="AP731" s="1"/>
      <c r="AT731" s="1"/>
      <c r="AU731" s="1"/>
      <c r="AY731" s="1"/>
      <c r="AZ731" s="1"/>
      <c r="BD731" s="1"/>
      <c r="BE731" s="1"/>
      <c r="BI731" s="1"/>
      <c r="BJ731" s="1"/>
      <c r="BN731" s="1"/>
      <c r="BO731" s="1"/>
    </row>
    <row r="732" spans="1:67" x14ac:dyDescent="0.25">
      <c r="A732" s="1">
        <v>5728</v>
      </c>
      <c r="B732" s="1" t="s">
        <v>327</v>
      </c>
      <c r="C732" t="s">
        <v>4</v>
      </c>
      <c r="D732" t="s">
        <v>430</v>
      </c>
      <c r="E732" t="s">
        <v>431</v>
      </c>
      <c r="F732" s="54" t="e">
        <f>VLOOKUP(A732,Costs!E:G,3,FALSE)</f>
        <v>#N/A</v>
      </c>
      <c r="G732" s="61">
        <f>Costs!G$24</f>
        <v>0</v>
      </c>
      <c r="H732" s="25"/>
      <c r="K732" s="1"/>
      <c r="L732" s="1"/>
      <c r="P732" s="1"/>
      <c r="Q732" s="1"/>
      <c r="U732" s="1"/>
      <c r="V732" s="1"/>
      <c r="Z732" s="1"/>
      <c r="AA732" s="1"/>
      <c r="AE732" s="1"/>
      <c r="AF732" s="1"/>
      <c r="AJ732" s="1"/>
      <c r="AK732" s="1"/>
      <c r="AO732" s="1"/>
      <c r="AP732" s="1"/>
      <c r="AT732" s="1"/>
      <c r="AU732" s="1"/>
      <c r="AY732" s="1"/>
      <c r="AZ732" s="1"/>
      <c r="BD732" s="1"/>
      <c r="BE732" s="1"/>
      <c r="BI732" s="1"/>
      <c r="BJ732" s="1"/>
      <c r="BN732" s="1"/>
      <c r="BO732" s="1"/>
    </row>
    <row r="733" spans="1:67" x14ac:dyDescent="0.25">
      <c r="A733" s="1">
        <v>5729</v>
      </c>
      <c r="B733" s="1" t="s">
        <v>328</v>
      </c>
      <c r="C733" t="s">
        <v>1</v>
      </c>
      <c r="D733" t="s">
        <v>430</v>
      </c>
      <c r="E733" t="s">
        <v>431</v>
      </c>
      <c r="F733" s="54" t="e">
        <f>VLOOKUP(A733,Costs!E:G,3,FALSE)</f>
        <v>#N/A</v>
      </c>
      <c r="G733" s="61">
        <f>Costs!G$24</f>
        <v>0</v>
      </c>
      <c r="K733" s="1"/>
      <c r="L733" s="1"/>
      <c r="P733" s="1"/>
      <c r="Q733" s="1"/>
      <c r="U733" s="1"/>
      <c r="V733" s="1"/>
      <c r="Z733" s="1"/>
      <c r="AA733" s="1"/>
      <c r="AE733" s="1"/>
      <c r="AF733" s="1"/>
      <c r="AJ733" s="1"/>
      <c r="AK733" s="1"/>
      <c r="AO733" s="1"/>
      <c r="AP733" s="1"/>
      <c r="AT733" s="1"/>
      <c r="AU733" s="1"/>
      <c r="AY733" s="1"/>
      <c r="AZ733" s="1"/>
      <c r="BD733" s="1"/>
      <c r="BE733" s="1"/>
      <c r="BI733" s="1"/>
      <c r="BJ733" s="1"/>
      <c r="BN733" s="1"/>
      <c r="BO733" s="1"/>
    </row>
    <row r="734" spans="1:67" x14ac:dyDescent="0.25">
      <c r="A734" s="1">
        <v>573</v>
      </c>
      <c r="B734" s="1" t="s">
        <v>329</v>
      </c>
      <c r="C734" t="s">
        <v>2</v>
      </c>
      <c r="D734" t="s">
        <v>430</v>
      </c>
      <c r="E734" t="s">
        <v>431</v>
      </c>
      <c r="F734" s="54" t="e">
        <f>VLOOKUP(A734,Costs!E:G,3,FALSE)</f>
        <v>#N/A</v>
      </c>
      <c r="G734" s="61">
        <f>Costs!G$24</f>
        <v>0</v>
      </c>
      <c r="K734" s="1"/>
      <c r="L734" s="1"/>
      <c r="P734" s="1"/>
      <c r="Q734" s="1"/>
      <c r="U734" s="1"/>
      <c r="V734" s="1"/>
      <c r="Z734" s="1"/>
      <c r="AA734" s="1"/>
      <c r="AE734" s="1"/>
      <c r="AF734" s="1"/>
      <c r="AJ734" s="1"/>
      <c r="AK734" s="1"/>
      <c r="AO734" s="1"/>
      <c r="AP734" s="1"/>
      <c r="AT734" s="1"/>
      <c r="AU734" s="1"/>
      <c r="AY734" s="1"/>
      <c r="AZ734" s="1"/>
      <c r="BD734" s="1"/>
      <c r="BE734" s="1"/>
      <c r="BI734" s="1"/>
      <c r="BJ734" s="1"/>
      <c r="BN734" s="1"/>
      <c r="BO734" s="1"/>
    </row>
    <row r="735" spans="1:67" x14ac:dyDescent="0.25">
      <c r="A735" s="1">
        <v>5731</v>
      </c>
      <c r="B735" s="1" t="s">
        <v>330</v>
      </c>
      <c r="C735" t="s">
        <v>2</v>
      </c>
      <c r="D735" t="s">
        <v>430</v>
      </c>
      <c r="E735" t="s">
        <v>431</v>
      </c>
      <c r="F735" s="54" t="e">
        <f>VLOOKUP(A735,Costs!E:G,3,FALSE)</f>
        <v>#N/A</v>
      </c>
      <c r="G735" s="61">
        <f>Costs!G$24</f>
        <v>0</v>
      </c>
      <c r="K735" s="1"/>
      <c r="L735" s="1"/>
      <c r="P735" s="1"/>
      <c r="Q735" s="1"/>
      <c r="U735" s="1"/>
      <c r="V735" s="1"/>
      <c r="Z735" s="1"/>
      <c r="AA735" s="1"/>
      <c r="AE735" s="1"/>
      <c r="AF735" s="1"/>
      <c r="AJ735" s="1"/>
      <c r="AK735" s="1"/>
      <c r="AO735" s="1"/>
      <c r="AP735" s="1"/>
      <c r="AT735" s="1"/>
      <c r="AU735" s="1"/>
      <c r="AY735" s="1"/>
      <c r="AZ735" s="1"/>
      <c r="BD735" s="1"/>
      <c r="BE735" s="1"/>
      <c r="BI735" s="1"/>
      <c r="BJ735" s="1"/>
      <c r="BN735" s="1"/>
      <c r="BO735" s="1"/>
    </row>
    <row r="736" spans="1:67" x14ac:dyDescent="0.25">
      <c r="A736" s="1">
        <v>57311</v>
      </c>
      <c r="B736" s="1" t="s">
        <v>331</v>
      </c>
      <c r="C736" t="s">
        <v>4</v>
      </c>
      <c r="D736" t="s">
        <v>430</v>
      </c>
      <c r="E736" t="s">
        <v>431</v>
      </c>
      <c r="F736" s="54" t="e">
        <f>VLOOKUP(A736,Costs!E:G,3,FALSE)</f>
        <v>#N/A</v>
      </c>
      <c r="G736" s="61">
        <f>Costs!G$24</f>
        <v>0</v>
      </c>
      <c r="K736" s="1"/>
      <c r="L736" s="1"/>
      <c r="P736" s="1"/>
      <c r="Q736" s="1"/>
      <c r="U736" s="1"/>
      <c r="V736" s="1"/>
      <c r="Z736" s="1"/>
      <c r="AA736" s="1"/>
      <c r="AE736" s="1"/>
      <c r="AF736" s="1"/>
      <c r="AJ736" s="1"/>
      <c r="AK736" s="1"/>
      <c r="AO736" s="1"/>
      <c r="AP736" s="1"/>
      <c r="AT736" s="1"/>
      <c r="AU736" s="1"/>
      <c r="AY736" s="1"/>
      <c r="AZ736" s="1"/>
      <c r="BD736" s="1"/>
      <c r="BE736" s="1"/>
      <c r="BI736" s="1"/>
      <c r="BJ736" s="1"/>
      <c r="BN736" s="1"/>
      <c r="BO736" s="1"/>
    </row>
    <row r="737" spans="1:67" x14ac:dyDescent="0.25">
      <c r="A737" s="1">
        <v>5732</v>
      </c>
      <c r="B737" s="1" t="s">
        <v>332</v>
      </c>
      <c r="C737" t="s">
        <v>2</v>
      </c>
      <c r="D737" t="s">
        <v>430</v>
      </c>
      <c r="E737" t="s">
        <v>431</v>
      </c>
      <c r="F737" s="54" t="e">
        <f>VLOOKUP(A737,Costs!E:G,3,FALSE)</f>
        <v>#N/A</v>
      </c>
      <c r="G737" s="61">
        <f>Costs!G$24</f>
        <v>0</v>
      </c>
      <c r="K737" s="1"/>
      <c r="L737" s="1"/>
      <c r="P737" s="1"/>
      <c r="Q737" s="1"/>
      <c r="U737" s="1"/>
      <c r="V737" s="1"/>
      <c r="Z737" s="1"/>
      <c r="AA737" s="1"/>
      <c r="AE737" s="1"/>
      <c r="AF737" s="1"/>
      <c r="AJ737" s="1"/>
      <c r="AK737" s="1"/>
      <c r="AO737" s="1"/>
      <c r="AP737" s="1"/>
      <c r="AT737" s="1"/>
      <c r="AU737" s="1"/>
      <c r="AY737" s="1"/>
      <c r="AZ737" s="1"/>
      <c r="BD737" s="1"/>
      <c r="BE737" s="1"/>
      <c r="BI737" s="1"/>
      <c r="BJ737" s="1"/>
      <c r="BN737" s="1"/>
      <c r="BO737" s="1"/>
    </row>
    <row r="738" spans="1:67" x14ac:dyDescent="0.25">
      <c r="A738" s="1">
        <v>5736</v>
      </c>
      <c r="B738" s="1" t="s">
        <v>333</v>
      </c>
      <c r="C738" t="s">
        <v>1</v>
      </c>
      <c r="D738" t="s">
        <v>430</v>
      </c>
      <c r="E738" t="s">
        <v>431</v>
      </c>
      <c r="F738" s="54" t="e">
        <f>VLOOKUP(A738,Costs!E:G,3,FALSE)</f>
        <v>#N/A</v>
      </c>
      <c r="G738" s="61">
        <f>Costs!G$24</f>
        <v>0</v>
      </c>
      <c r="K738" s="1"/>
      <c r="L738" s="1"/>
      <c r="P738" s="1"/>
      <c r="Q738" s="1"/>
      <c r="U738" s="1"/>
      <c r="V738" s="1"/>
      <c r="Z738" s="1"/>
      <c r="AA738" s="1"/>
      <c r="AE738" s="1"/>
      <c r="AF738" s="1"/>
      <c r="AJ738" s="1"/>
      <c r="AK738" s="1"/>
      <c r="AO738" s="1"/>
      <c r="AP738" s="1"/>
      <c r="AT738" s="1"/>
      <c r="AU738" s="1"/>
      <c r="AY738" s="1"/>
      <c r="AZ738" s="1"/>
      <c r="BD738" s="1"/>
      <c r="BE738" s="1"/>
      <c r="BI738" s="1"/>
      <c r="BJ738" s="1"/>
      <c r="BN738" s="1"/>
      <c r="BO738" s="1"/>
    </row>
    <row r="739" spans="1:67" x14ac:dyDescent="0.25">
      <c r="A739" s="1">
        <v>5737</v>
      </c>
      <c r="B739" s="1" t="s">
        <v>334</v>
      </c>
      <c r="C739" t="s">
        <v>1</v>
      </c>
      <c r="D739" t="s">
        <v>430</v>
      </c>
      <c r="E739" t="s">
        <v>431</v>
      </c>
      <c r="F739" s="54" t="e">
        <f>VLOOKUP(A739,Costs!E:G,3,FALSE)</f>
        <v>#N/A</v>
      </c>
      <c r="G739" s="61">
        <f>Costs!G$24</f>
        <v>0</v>
      </c>
      <c r="K739" s="1"/>
      <c r="L739" s="1"/>
      <c r="P739" s="1"/>
      <c r="Q739" s="1"/>
      <c r="U739" s="1"/>
      <c r="V739" s="1"/>
      <c r="Z739" s="1"/>
      <c r="AA739" s="1"/>
      <c r="AE739" s="1"/>
      <c r="AF739" s="1"/>
      <c r="AJ739" s="1"/>
      <c r="AK739" s="1"/>
      <c r="AO739" s="1"/>
      <c r="AP739" s="1"/>
      <c r="AT739" s="1"/>
      <c r="AU739" s="1"/>
      <c r="AY739" s="1"/>
      <c r="AZ739" s="1"/>
      <c r="BD739" s="1"/>
      <c r="BE739" s="1"/>
      <c r="BI739" s="1"/>
      <c r="BJ739" s="1"/>
      <c r="BN739" s="1"/>
      <c r="BO739" s="1"/>
    </row>
    <row r="740" spans="1:67" x14ac:dyDescent="0.25">
      <c r="A740" s="1">
        <v>5739</v>
      </c>
      <c r="B740" s="1" t="s">
        <v>335</v>
      </c>
      <c r="C740" t="s">
        <v>1</v>
      </c>
      <c r="D740" t="s">
        <v>430</v>
      </c>
      <c r="E740" t="s">
        <v>431</v>
      </c>
      <c r="F740" s="54" t="e">
        <f>VLOOKUP(A740,Costs!E:G,3,FALSE)</f>
        <v>#N/A</v>
      </c>
      <c r="G740" s="61">
        <f>Costs!G$24</f>
        <v>0</v>
      </c>
      <c r="K740" s="1"/>
      <c r="L740" s="1"/>
      <c r="P740" s="1"/>
      <c r="Q740" s="1"/>
      <c r="U740" s="1"/>
      <c r="V740" s="1"/>
      <c r="Z740" s="1"/>
      <c r="AA740" s="1"/>
      <c r="AE740" s="1"/>
      <c r="AF740" s="1"/>
      <c r="AJ740" s="1"/>
      <c r="AK740" s="1"/>
      <c r="AO740" s="1"/>
      <c r="AP740" s="1"/>
      <c r="AT740" s="1"/>
      <c r="AU740" s="1"/>
      <c r="AY740" s="1"/>
      <c r="AZ740" s="1"/>
      <c r="BD740" s="1"/>
      <c r="BE740" s="1"/>
      <c r="BI740" s="1"/>
      <c r="BJ740" s="1"/>
      <c r="BN740" s="1"/>
      <c r="BO740" s="1"/>
    </row>
    <row r="741" spans="1:67" x14ac:dyDescent="0.25">
      <c r="A741" s="1">
        <v>574</v>
      </c>
      <c r="B741" s="1" t="s">
        <v>12</v>
      </c>
      <c r="C741" t="s">
        <v>2</v>
      </c>
      <c r="D741" t="s">
        <v>430</v>
      </c>
      <c r="E741" t="s">
        <v>431</v>
      </c>
      <c r="F741" s="54" t="e">
        <f>VLOOKUP(A741,Costs!E:G,3,FALSE)</f>
        <v>#N/A</v>
      </c>
      <c r="G741" s="61">
        <f>Costs!G$24</f>
        <v>0</v>
      </c>
      <c r="K741" s="1"/>
      <c r="L741" s="1"/>
      <c r="P741" s="1"/>
      <c r="Q741" s="1"/>
      <c r="U741" s="1"/>
      <c r="V741" s="1"/>
      <c r="Z741" s="1"/>
      <c r="AA741" s="1"/>
      <c r="AE741" s="1"/>
      <c r="AF741" s="1"/>
      <c r="AJ741" s="1"/>
      <c r="AK741" s="1"/>
      <c r="AO741" s="1"/>
      <c r="AP741" s="1"/>
      <c r="AT741" s="1"/>
      <c r="AU741" s="1"/>
      <c r="AY741" s="1"/>
      <c r="AZ741" s="1"/>
      <c r="BD741" s="1"/>
      <c r="BE741" s="1"/>
      <c r="BI741" s="1"/>
      <c r="BJ741" s="1"/>
      <c r="BN741" s="1"/>
      <c r="BO741" s="1"/>
    </row>
    <row r="742" spans="1:67" x14ac:dyDescent="0.25">
      <c r="A742" s="1">
        <v>5741</v>
      </c>
      <c r="B742" s="1" t="s">
        <v>336</v>
      </c>
      <c r="C742" t="s">
        <v>2</v>
      </c>
      <c r="D742" t="s">
        <v>430</v>
      </c>
      <c r="E742" t="s">
        <v>431</v>
      </c>
      <c r="F742" s="54" t="e">
        <f>VLOOKUP(A742,Costs!E:G,3,FALSE)</f>
        <v>#N/A</v>
      </c>
      <c r="G742" s="61">
        <f>Costs!G$24</f>
        <v>0</v>
      </c>
      <c r="K742" s="1"/>
      <c r="L742" s="1"/>
      <c r="P742" s="1"/>
      <c r="Q742" s="1"/>
      <c r="U742" s="1"/>
      <c r="V742" s="1"/>
      <c r="Z742" s="1"/>
      <c r="AA742" s="1"/>
      <c r="AE742" s="1"/>
      <c r="AF742" s="1"/>
      <c r="AJ742" s="1"/>
      <c r="AK742" s="1"/>
      <c r="AO742" s="1"/>
      <c r="AP742" s="1"/>
      <c r="AT742" s="1"/>
      <c r="AU742" s="1"/>
      <c r="AY742" s="1"/>
      <c r="AZ742" s="1"/>
      <c r="BD742" s="1"/>
      <c r="BE742" s="1"/>
      <c r="BI742" s="1"/>
      <c r="BJ742" s="1"/>
      <c r="BN742" s="1"/>
      <c r="BO742" s="1"/>
    </row>
    <row r="743" spans="1:67" x14ac:dyDescent="0.25">
      <c r="A743" s="1">
        <v>575</v>
      </c>
      <c r="B743" s="1" t="s">
        <v>13</v>
      </c>
      <c r="C743" t="s">
        <v>2</v>
      </c>
      <c r="D743" t="s">
        <v>430</v>
      </c>
      <c r="E743" t="s">
        <v>431</v>
      </c>
      <c r="F743" s="54" t="e">
        <f>VLOOKUP(A743,Costs!E:G,3,FALSE)</f>
        <v>#N/A</v>
      </c>
      <c r="G743" s="61">
        <f>Costs!G$24</f>
        <v>0</v>
      </c>
      <c r="K743" s="1"/>
      <c r="L743" s="1"/>
      <c r="P743" s="1"/>
      <c r="Q743" s="1"/>
      <c r="U743" s="1"/>
      <c r="V743" s="1"/>
      <c r="Z743" s="1"/>
      <c r="AA743" s="1"/>
      <c r="AE743" s="1"/>
      <c r="AF743" s="1"/>
      <c r="AJ743" s="1"/>
      <c r="AK743" s="1"/>
      <c r="AO743" s="1"/>
      <c r="AP743" s="1"/>
      <c r="AT743" s="1"/>
      <c r="AU743" s="1"/>
      <c r="AY743" s="1"/>
      <c r="AZ743" s="1"/>
      <c r="BD743" s="1"/>
      <c r="BE743" s="1"/>
      <c r="BI743" s="1"/>
      <c r="BJ743" s="1"/>
      <c r="BN743" s="1"/>
      <c r="BO743" s="1"/>
    </row>
    <row r="744" spans="1:67" x14ac:dyDescent="0.25">
      <c r="A744" s="1">
        <v>5751</v>
      </c>
      <c r="B744" s="1" t="s">
        <v>337</v>
      </c>
      <c r="C744" t="s">
        <v>2</v>
      </c>
      <c r="D744" t="s">
        <v>430</v>
      </c>
      <c r="E744" t="s">
        <v>431</v>
      </c>
      <c r="F744" s="54" t="e">
        <f>VLOOKUP(A744,Costs!E:G,3,FALSE)</f>
        <v>#N/A</v>
      </c>
      <c r="G744" s="61">
        <f>Costs!G$24</f>
        <v>0</v>
      </c>
      <c r="K744" s="1"/>
      <c r="L744" s="1"/>
      <c r="P744" s="1"/>
      <c r="Q744" s="1"/>
      <c r="U744" s="1"/>
      <c r="V744" s="1"/>
      <c r="Z744" s="1"/>
      <c r="AA744" s="1"/>
      <c r="AE744" s="1"/>
      <c r="AF744" s="1"/>
      <c r="AJ744" s="1"/>
      <c r="AK744" s="1"/>
      <c r="AO744" s="1"/>
      <c r="AP744" s="1"/>
      <c r="AT744" s="1"/>
      <c r="AU744" s="1"/>
      <c r="AY744" s="1"/>
      <c r="AZ744" s="1"/>
      <c r="BD744" s="1"/>
      <c r="BE744" s="1"/>
      <c r="BI744" s="1"/>
      <c r="BJ744" s="1"/>
      <c r="BN744" s="1"/>
      <c r="BO744" s="1"/>
    </row>
    <row r="745" spans="1:67" x14ac:dyDescent="0.25">
      <c r="A745" s="69">
        <v>57518</v>
      </c>
      <c r="B745" s="69" t="s">
        <v>338</v>
      </c>
      <c r="C745" s="68" t="s">
        <v>6</v>
      </c>
      <c r="D745" s="68" t="s">
        <v>430</v>
      </c>
      <c r="E745" s="68" t="s">
        <v>431</v>
      </c>
      <c r="F745" s="58" t="e">
        <f>VLOOKUP(A745,Costs!E:G,3,FALSE)</f>
        <v>#N/A</v>
      </c>
      <c r="G745" s="65">
        <f>Costs!G$24</f>
        <v>0</v>
      </c>
      <c r="H745" s="71"/>
      <c r="K745" s="1"/>
      <c r="L745" s="1"/>
      <c r="P745" s="1"/>
      <c r="Q745" s="1"/>
      <c r="U745" s="1"/>
      <c r="V745" s="1"/>
      <c r="Z745" s="1"/>
      <c r="AA745" s="1"/>
      <c r="AE745" s="1"/>
      <c r="AF745" s="1"/>
      <c r="AJ745" s="1"/>
      <c r="AK745" s="1"/>
      <c r="AO745" s="1"/>
      <c r="AP745" s="1"/>
      <c r="AT745" s="1"/>
      <c r="AU745" s="1"/>
      <c r="AY745" s="1"/>
      <c r="AZ745" s="1"/>
      <c r="BD745" s="1"/>
      <c r="BE745" s="1"/>
      <c r="BI745" s="1"/>
      <c r="BJ745" s="1"/>
      <c r="BN745" s="1"/>
      <c r="BO745" s="1"/>
    </row>
    <row r="746" spans="1:67" x14ac:dyDescent="0.25">
      <c r="A746" s="44">
        <v>57519</v>
      </c>
      <c r="B746" s="44" t="s">
        <v>339</v>
      </c>
      <c r="C746" s="19" t="s">
        <v>2</v>
      </c>
      <c r="D746" s="19" t="s">
        <v>430</v>
      </c>
      <c r="E746" s="19" t="s">
        <v>431</v>
      </c>
      <c r="F746" s="72" t="e">
        <f>VLOOKUP(A746,Costs!E:G,3,FALSE)</f>
        <v>#N/A</v>
      </c>
      <c r="G746" s="73">
        <f>Costs!G$24</f>
        <v>0</v>
      </c>
      <c r="H746" s="46"/>
      <c r="K746" s="1"/>
      <c r="L746" s="1"/>
      <c r="P746" s="1"/>
      <c r="Q746" s="1"/>
      <c r="U746" s="1"/>
      <c r="V746" s="1"/>
      <c r="Z746" s="1"/>
      <c r="AA746" s="1"/>
      <c r="AE746" s="1"/>
      <c r="AF746" s="1"/>
      <c r="AJ746" s="1"/>
      <c r="AK746" s="1"/>
      <c r="AO746" s="1"/>
      <c r="AP746" s="1"/>
      <c r="AT746" s="1"/>
      <c r="AU746" s="1"/>
      <c r="AY746" s="1"/>
      <c r="AZ746" s="1"/>
      <c r="BD746" s="1"/>
      <c r="BE746" s="1"/>
      <c r="BI746" s="1"/>
      <c r="BJ746" s="1"/>
      <c r="BN746" s="1"/>
      <c r="BO746" s="1"/>
    </row>
    <row r="747" spans="1:67" x14ac:dyDescent="0.25">
      <c r="A747" s="1">
        <v>5752</v>
      </c>
      <c r="B747" s="1" t="s">
        <v>340</v>
      </c>
      <c r="C747" t="s">
        <v>2</v>
      </c>
      <c r="D747" t="s">
        <v>430</v>
      </c>
      <c r="E747" t="s">
        <v>431</v>
      </c>
      <c r="F747" s="54" t="e">
        <f>VLOOKUP(A747,Costs!E:G,3,FALSE)</f>
        <v>#N/A</v>
      </c>
      <c r="G747" s="61">
        <f>Costs!G$24</f>
        <v>0</v>
      </c>
      <c r="K747" s="1"/>
      <c r="L747" s="1"/>
      <c r="P747" s="1"/>
      <c r="Q747" s="1"/>
      <c r="U747" s="1"/>
      <c r="V747" s="1"/>
      <c r="Z747" s="1"/>
      <c r="AA747" s="1"/>
      <c r="AE747" s="1"/>
      <c r="AF747" s="1"/>
      <c r="AJ747" s="1"/>
      <c r="AK747" s="1"/>
      <c r="AO747" s="1"/>
      <c r="AP747" s="1"/>
      <c r="AT747" s="1"/>
      <c r="AU747" s="1"/>
      <c r="AY747" s="1"/>
      <c r="AZ747" s="1"/>
      <c r="BD747" s="1"/>
      <c r="BE747" s="1"/>
      <c r="BI747" s="1"/>
      <c r="BJ747" s="1"/>
      <c r="BN747" s="1"/>
      <c r="BO747" s="1"/>
    </row>
    <row r="748" spans="1:67" x14ac:dyDescent="0.25">
      <c r="A748" s="1">
        <v>5753</v>
      </c>
      <c r="B748" s="1" t="s">
        <v>341</v>
      </c>
      <c r="C748" t="s">
        <v>2</v>
      </c>
      <c r="D748" t="s">
        <v>430</v>
      </c>
      <c r="E748" t="s">
        <v>431</v>
      </c>
      <c r="F748" s="54" t="e">
        <f>VLOOKUP(A748,Costs!E:G,3,FALSE)</f>
        <v>#N/A</v>
      </c>
      <c r="G748" s="61">
        <f>Costs!G$24</f>
        <v>0</v>
      </c>
      <c r="K748" s="1"/>
      <c r="L748" s="1"/>
      <c r="P748" s="1"/>
      <c r="Q748" s="1"/>
      <c r="U748" s="1"/>
      <c r="V748" s="1"/>
      <c r="Z748" s="1"/>
      <c r="AA748" s="1"/>
      <c r="AE748" s="1"/>
      <c r="AF748" s="1"/>
      <c r="AJ748" s="1"/>
      <c r="AK748" s="1"/>
      <c r="AO748" s="1"/>
      <c r="AP748" s="1"/>
      <c r="AT748" s="1"/>
      <c r="AU748" s="1"/>
      <c r="AY748" s="1"/>
      <c r="AZ748" s="1"/>
      <c r="BD748" s="1"/>
      <c r="BE748" s="1"/>
      <c r="BI748" s="1"/>
      <c r="BJ748" s="1"/>
      <c r="BN748" s="1"/>
      <c r="BO748" s="1"/>
    </row>
    <row r="749" spans="1:67" x14ac:dyDescent="0.25">
      <c r="A749" s="82">
        <v>5754</v>
      </c>
      <c r="B749" s="82" t="s">
        <v>342</v>
      </c>
      <c r="C749" s="83" t="s">
        <v>2</v>
      </c>
      <c r="D749" s="83" t="s">
        <v>430</v>
      </c>
      <c r="E749" s="83" t="s">
        <v>431</v>
      </c>
      <c r="F749" s="54" t="e">
        <f>VLOOKUP(A749,Costs!E:G,3,FALSE)</f>
        <v>#N/A</v>
      </c>
      <c r="G749" s="61">
        <f>Costs!G$24</f>
        <v>0</v>
      </c>
      <c r="H749" s="85" t="s">
        <v>519</v>
      </c>
      <c r="K749" s="1"/>
      <c r="L749" s="1"/>
      <c r="P749" s="1"/>
      <c r="Q749" s="1"/>
      <c r="U749" s="1"/>
      <c r="V749" s="1"/>
      <c r="Z749" s="1"/>
      <c r="AA749" s="1"/>
      <c r="AE749" s="1"/>
      <c r="AF749" s="1"/>
      <c r="AJ749" s="1"/>
      <c r="AK749" s="1"/>
      <c r="AO749" s="1"/>
      <c r="AP749" s="1"/>
      <c r="AT749" s="1"/>
      <c r="AU749" s="1"/>
      <c r="AY749" s="1"/>
      <c r="AZ749" s="1"/>
      <c r="BD749" s="1"/>
      <c r="BE749" s="1"/>
      <c r="BI749" s="1"/>
      <c r="BJ749" s="1"/>
      <c r="BN749" s="1"/>
      <c r="BO749" s="1"/>
    </row>
    <row r="750" spans="1:67" x14ac:dyDescent="0.25">
      <c r="A750" s="1">
        <v>5759</v>
      </c>
      <c r="B750" s="1" t="s">
        <v>343</v>
      </c>
      <c r="C750" t="s">
        <v>1</v>
      </c>
      <c r="D750" t="s">
        <v>430</v>
      </c>
      <c r="E750" t="s">
        <v>431</v>
      </c>
      <c r="F750" s="54" t="e">
        <f>VLOOKUP(A750,Costs!E:G,3,FALSE)</f>
        <v>#N/A</v>
      </c>
      <c r="G750" s="61">
        <f>Costs!G$24</f>
        <v>0</v>
      </c>
      <c r="K750" s="1"/>
      <c r="L750" s="1"/>
      <c r="P750" s="1"/>
      <c r="Q750" s="1"/>
      <c r="U750" s="1"/>
      <c r="V750" s="1"/>
      <c r="Z750" s="1"/>
      <c r="AA750" s="1"/>
      <c r="AE750" s="1"/>
      <c r="AF750" s="1"/>
      <c r="AJ750" s="1"/>
      <c r="AK750" s="1"/>
      <c r="AO750" s="1"/>
      <c r="AP750" s="1"/>
      <c r="AT750" s="1"/>
      <c r="AU750" s="1"/>
      <c r="AY750" s="1"/>
      <c r="AZ750" s="1"/>
      <c r="BD750" s="1"/>
      <c r="BE750" s="1"/>
      <c r="BI750" s="1"/>
      <c r="BJ750" s="1"/>
      <c r="BN750" s="1"/>
      <c r="BO750" s="1"/>
    </row>
    <row r="751" spans="1:67" x14ac:dyDescent="0.25">
      <c r="A751" s="82">
        <v>576</v>
      </c>
      <c r="B751" s="82" t="s">
        <v>344</v>
      </c>
      <c r="C751" s="83" t="s">
        <v>2</v>
      </c>
      <c r="D751" s="83" t="s">
        <v>429</v>
      </c>
      <c r="E751" s="83" t="s">
        <v>431</v>
      </c>
      <c r="F751" s="54" t="e">
        <f>VLOOKUP(A751,Costs!E:G,3,FALSE)</f>
        <v>#N/A</v>
      </c>
      <c r="G751" s="61">
        <f>Costs!G$24</f>
        <v>0</v>
      </c>
      <c r="K751" s="1"/>
      <c r="L751" s="1"/>
      <c r="P751" s="1"/>
      <c r="Q751" s="1"/>
      <c r="U751" s="1"/>
      <c r="V751" s="1"/>
      <c r="Z751" s="1"/>
      <c r="AA751" s="1"/>
      <c r="AE751" s="1"/>
      <c r="AF751" s="1"/>
      <c r="AJ751" s="1"/>
      <c r="AK751" s="1"/>
      <c r="AO751" s="1"/>
      <c r="AP751" s="1"/>
      <c r="AT751" s="1"/>
      <c r="AU751" s="1"/>
      <c r="AY751" s="1"/>
      <c r="AZ751" s="1"/>
      <c r="BD751" s="1"/>
      <c r="BE751" s="1"/>
      <c r="BI751" s="1"/>
      <c r="BJ751" s="1"/>
      <c r="BN751" s="1"/>
      <c r="BO751" s="1"/>
    </row>
    <row r="752" spans="1:67" x14ac:dyDescent="0.25">
      <c r="A752" s="82">
        <v>5761</v>
      </c>
      <c r="B752" s="82" t="s">
        <v>345</v>
      </c>
      <c r="C752" s="83" t="s">
        <v>2</v>
      </c>
      <c r="D752" s="83" t="s">
        <v>430</v>
      </c>
      <c r="E752" s="83" t="s">
        <v>431</v>
      </c>
      <c r="F752" s="54" t="e">
        <f>VLOOKUP(A752,Costs!E:G,3,FALSE)</f>
        <v>#N/A</v>
      </c>
      <c r="G752" s="61">
        <f>Costs!G$24</f>
        <v>0</v>
      </c>
      <c r="H752" s="85" t="s">
        <v>456</v>
      </c>
      <c r="K752" s="1"/>
      <c r="L752" s="1"/>
      <c r="P752" s="1"/>
      <c r="Q752" s="1"/>
      <c r="U752" s="1"/>
      <c r="V752" s="1"/>
      <c r="Z752" s="1"/>
      <c r="AA752" s="1"/>
      <c r="AE752" s="1"/>
      <c r="AF752" s="1"/>
      <c r="AJ752" s="1"/>
      <c r="AK752" s="1"/>
      <c r="AO752" s="1"/>
      <c r="AP752" s="1"/>
      <c r="AT752" s="1"/>
      <c r="AU752" s="1"/>
      <c r="AY752" s="1"/>
      <c r="AZ752" s="1"/>
      <c r="BD752" s="1"/>
      <c r="BE752" s="1"/>
      <c r="BI752" s="1"/>
      <c r="BJ752" s="1"/>
      <c r="BN752" s="1"/>
      <c r="BO752" s="1"/>
    </row>
    <row r="753" spans="1:70" x14ac:dyDescent="0.25">
      <c r="A753" s="82">
        <v>5762</v>
      </c>
      <c r="B753" s="82" t="s">
        <v>346</v>
      </c>
      <c r="C753" s="83" t="s">
        <v>2</v>
      </c>
      <c r="D753" s="83" t="s">
        <v>430</v>
      </c>
      <c r="E753" s="83" t="s">
        <v>431</v>
      </c>
      <c r="F753" s="54" t="e">
        <f>VLOOKUP(A753,Costs!E:G,3,FALSE)</f>
        <v>#N/A</v>
      </c>
      <c r="G753" s="61">
        <f>Costs!G$24</f>
        <v>0</v>
      </c>
      <c r="H753" s="85" t="s">
        <v>516</v>
      </c>
      <c r="K753" s="1"/>
      <c r="L753" s="1"/>
      <c r="P753" s="1"/>
      <c r="Q753" s="1"/>
      <c r="U753" s="1"/>
      <c r="V753" s="1"/>
      <c r="Z753" s="1"/>
      <c r="AA753" s="1"/>
      <c r="AE753" s="1"/>
      <c r="AF753" s="1"/>
      <c r="AJ753" s="1"/>
      <c r="AK753" s="1"/>
      <c r="AO753" s="1"/>
      <c r="AP753" s="1"/>
      <c r="AT753" s="1"/>
      <c r="AU753" s="1"/>
      <c r="AY753" s="1"/>
      <c r="AZ753" s="1"/>
      <c r="BD753" s="1"/>
      <c r="BE753" s="1"/>
      <c r="BI753" s="1"/>
      <c r="BJ753" s="1"/>
      <c r="BN753" s="1"/>
      <c r="BO753" s="1"/>
    </row>
    <row r="754" spans="1:70" x14ac:dyDescent="0.25">
      <c r="A754" s="82">
        <v>5763</v>
      </c>
      <c r="B754" s="82" t="s">
        <v>189</v>
      </c>
      <c r="C754" s="83" t="s">
        <v>2</v>
      </c>
      <c r="D754" s="83" t="s">
        <v>430</v>
      </c>
      <c r="E754" s="83" t="s">
        <v>431</v>
      </c>
      <c r="F754" s="54" t="e">
        <f>VLOOKUP(A754,Costs!E:G,3,FALSE)</f>
        <v>#N/A</v>
      </c>
      <c r="G754" s="61">
        <f>Costs!G$24</f>
        <v>0</v>
      </c>
      <c r="H754" s="85" t="s">
        <v>517</v>
      </c>
      <c r="K754" s="1"/>
      <c r="L754" s="1"/>
      <c r="P754" s="1"/>
      <c r="Q754" s="1"/>
      <c r="U754" s="1"/>
      <c r="V754" s="1"/>
      <c r="Z754" s="1"/>
      <c r="AA754" s="1"/>
      <c r="AE754" s="1"/>
      <c r="AF754" s="1"/>
      <c r="AJ754" s="1"/>
      <c r="AK754" s="1"/>
      <c r="AO754" s="1"/>
      <c r="AP754" s="1"/>
      <c r="AT754" s="1"/>
      <c r="AU754" s="1"/>
      <c r="AY754" s="1"/>
      <c r="AZ754" s="1"/>
      <c r="BD754" s="1"/>
      <c r="BE754" s="1"/>
      <c r="BI754" s="1"/>
      <c r="BJ754" s="1"/>
      <c r="BN754" s="1"/>
      <c r="BO754" s="1"/>
    </row>
    <row r="755" spans="1:70" x14ac:dyDescent="0.25">
      <c r="A755" s="82">
        <v>5769</v>
      </c>
      <c r="B755" s="82" t="s">
        <v>347</v>
      </c>
      <c r="C755" s="83" t="s">
        <v>1</v>
      </c>
      <c r="D755" s="83" t="s">
        <v>430</v>
      </c>
      <c r="E755" s="83" t="s">
        <v>431</v>
      </c>
      <c r="F755" s="54" t="e">
        <f>VLOOKUP(A755,Costs!E:G,3,FALSE)</f>
        <v>#N/A</v>
      </c>
      <c r="G755" s="61">
        <f>Costs!G$24</f>
        <v>0</v>
      </c>
      <c r="H755" s="85" t="s">
        <v>518</v>
      </c>
      <c r="K755" s="1"/>
      <c r="L755" s="1"/>
      <c r="P755" s="1"/>
      <c r="Q755" s="1"/>
      <c r="U755" s="1"/>
      <c r="V755" s="1"/>
      <c r="Z755" s="1"/>
      <c r="AA755" s="1"/>
      <c r="AE755" s="1"/>
      <c r="AF755" s="1"/>
      <c r="AJ755" s="1"/>
      <c r="AK755" s="1"/>
      <c r="AO755" s="1"/>
      <c r="AP755" s="1"/>
      <c r="AT755" s="1"/>
      <c r="AU755" s="1"/>
      <c r="AY755" s="1"/>
      <c r="AZ755" s="1"/>
      <c r="BD755" s="1"/>
      <c r="BE755" s="1"/>
      <c r="BI755" s="1"/>
      <c r="BJ755" s="1"/>
      <c r="BN755" s="1"/>
      <c r="BO755" s="1"/>
    </row>
    <row r="756" spans="1:70" x14ac:dyDescent="0.25">
      <c r="A756" s="1">
        <v>577</v>
      </c>
      <c r="B756" s="1" t="s">
        <v>348</v>
      </c>
      <c r="C756" t="s">
        <v>2</v>
      </c>
      <c r="D756" t="s">
        <v>430</v>
      </c>
      <c r="E756" t="s">
        <v>431</v>
      </c>
      <c r="F756" s="54" t="e">
        <f>VLOOKUP(A756,Costs!E:G,3,FALSE)</f>
        <v>#N/A</v>
      </c>
      <c r="G756" s="61">
        <f>Costs!G$24</f>
        <v>0</v>
      </c>
      <c r="K756" s="1"/>
      <c r="L756" s="1"/>
      <c r="P756" s="1"/>
      <c r="Q756" s="1"/>
      <c r="U756" s="1"/>
      <c r="V756" s="1"/>
      <c r="Z756" s="1"/>
      <c r="AA756" s="1"/>
      <c r="AE756" s="1"/>
      <c r="AF756" s="1"/>
      <c r="AJ756" s="1"/>
      <c r="AK756" s="1"/>
      <c r="AO756" s="1"/>
      <c r="AP756" s="1"/>
      <c r="AT756" s="1"/>
      <c r="AU756" s="1"/>
      <c r="AY756" s="1"/>
      <c r="AZ756" s="1"/>
      <c r="BD756" s="1"/>
      <c r="BE756" s="1"/>
      <c r="BI756" s="1"/>
      <c r="BJ756" s="1"/>
      <c r="BN756" s="1"/>
      <c r="BO756" s="1"/>
    </row>
    <row r="757" spans="1:70" x14ac:dyDescent="0.25">
      <c r="A757" s="29">
        <v>5771</v>
      </c>
      <c r="B757" s="18" t="s">
        <v>349</v>
      </c>
      <c r="C757" s="18" t="s">
        <v>2</v>
      </c>
      <c r="D757" s="18" t="s">
        <v>430</v>
      </c>
      <c r="E757" s="18" t="s">
        <v>431</v>
      </c>
      <c r="F757" s="55" t="e">
        <f>VLOOKUP(A757,Costs!E:G,3,FALSE)</f>
        <v>#N/A</v>
      </c>
      <c r="G757" s="62">
        <f>Costs!G$24</f>
        <v>0</v>
      </c>
      <c r="H757" s="32" t="s">
        <v>427</v>
      </c>
      <c r="K757" s="1"/>
      <c r="L757" s="1"/>
      <c r="P757" s="1"/>
      <c r="Q757" s="1"/>
      <c r="U757" s="1"/>
      <c r="V757" s="1"/>
      <c r="Z757" s="1"/>
      <c r="AA757" s="1"/>
      <c r="AE757" s="1"/>
      <c r="AF757" s="1"/>
      <c r="AJ757" s="1"/>
      <c r="AK757" s="1"/>
      <c r="AO757" s="1"/>
      <c r="AP757" s="1"/>
      <c r="AT757" s="1"/>
      <c r="AU757" s="1"/>
      <c r="AY757" s="1"/>
      <c r="AZ757" s="1"/>
      <c r="BD757" s="1"/>
      <c r="BE757" s="1"/>
      <c r="BI757" s="1"/>
      <c r="BJ757" s="1"/>
      <c r="BN757" s="1"/>
      <c r="BO757" s="1"/>
    </row>
    <row r="758" spans="1:70" ht="15.75" thickBot="1" x14ac:dyDescent="0.3">
      <c r="A758" s="29">
        <v>5772</v>
      </c>
      <c r="B758" s="18" t="s">
        <v>350</v>
      </c>
      <c r="C758" s="18" t="s">
        <v>2</v>
      </c>
      <c r="D758" s="18" t="s">
        <v>430</v>
      </c>
      <c r="E758" s="18" t="s">
        <v>431</v>
      </c>
      <c r="F758" s="59" t="e">
        <f>VLOOKUP(A758,Costs!E:G,3,FALSE)</f>
        <v>#N/A</v>
      </c>
      <c r="G758" s="66">
        <f>Costs!G$24</f>
        <v>0</v>
      </c>
      <c r="H758" s="32" t="s">
        <v>427</v>
      </c>
      <c r="J758" s="2"/>
      <c r="K758" s="22"/>
      <c r="L758" s="22"/>
      <c r="M758" s="2"/>
      <c r="N758" s="2"/>
      <c r="O758" s="2"/>
      <c r="P758" s="22"/>
      <c r="Q758" s="22"/>
      <c r="R758" s="2"/>
      <c r="S758" s="2"/>
      <c r="T758" s="2"/>
      <c r="U758" s="22"/>
      <c r="V758" s="22"/>
      <c r="W758" s="2"/>
      <c r="X758" s="2"/>
      <c r="Y758" s="2"/>
      <c r="Z758" s="22"/>
      <c r="AA758" s="22"/>
      <c r="AB758" s="2"/>
      <c r="AC758" s="2"/>
      <c r="AD758" s="2"/>
      <c r="AE758" s="22"/>
      <c r="AF758" s="22"/>
      <c r="AG758" s="2"/>
      <c r="AH758" s="2"/>
      <c r="AI758" s="2"/>
      <c r="AJ758" s="22"/>
      <c r="AK758" s="22"/>
      <c r="AL758" s="2"/>
      <c r="AM758" s="2"/>
      <c r="AN758" s="2"/>
      <c r="AO758" s="22"/>
      <c r="AP758" s="22"/>
      <c r="AQ758" s="2"/>
      <c r="AR758" s="2"/>
      <c r="AS758" s="2"/>
      <c r="AT758" s="22"/>
      <c r="AU758" s="22"/>
      <c r="AV758" s="2"/>
      <c r="AW758" s="2"/>
      <c r="AX758" s="2"/>
      <c r="AY758" s="22"/>
      <c r="AZ758" s="22"/>
      <c r="BA758" s="2"/>
      <c r="BB758" s="2"/>
      <c r="BC758" s="2"/>
      <c r="BD758" s="22"/>
      <c r="BE758" s="22"/>
      <c r="BF758" s="2"/>
      <c r="BG758" s="2"/>
      <c r="BH758" s="2"/>
      <c r="BI758" s="22"/>
      <c r="BJ758" s="22"/>
      <c r="BK758" s="2"/>
      <c r="BL758" s="2"/>
      <c r="BM758" s="2"/>
      <c r="BN758" s="22"/>
      <c r="BO758" s="22"/>
      <c r="BP758" s="2"/>
      <c r="BQ758" s="2"/>
      <c r="BR758" s="2"/>
    </row>
    <row r="759" spans="1:70" x14ac:dyDescent="0.25">
      <c r="A759" s="1">
        <v>578</v>
      </c>
      <c r="B759" s="1" t="s">
        <v>351</v>
      </c>
      <c r="C759" t="s">
        <v>2</v>
      </c>
      <c r="D759" t="s">
        <v>429</v>
      </c>
      <c r="E759" t="s">
        <v>431</v>
      </c>
      <c r="F759" s="54" t="e">
        <f>VLOOKUP(A759,Costs!E:G,3,FALSE)</f>
        <v>#N/A</v>
      </c>
      <c r="G759" s="61">
        <f>Costs!G$24</f>
        <v>0</v>
      </c>
      <c r="K759" s="1"/>
      <c r="L759" s="1"/>
      <c r="P759" s="1"/>
      <c r="Q759" s="1"/>
      <c r="U759" s="1"/>
      <c r="V759" s="1"/>
      <c r="Z759" s="1"/>
      <c r="AA759" s="1"/>
      <c r="AE759" s="1"/>
      <c r="AF759" s="1"/>
      <c r="AJ759" s="1"/>
      <c r="AK759" s="1"/>
      <c r="AO759" s="1"/>
      <c r="AP759" s="1"/>
      <c r="AT759" s="1"/>
      <c r="AU759" s="1"/>
      <c r="AY759" s="1"/>
      <c r="AZ759" s="1"/>
      <c r="BD759" s="1"/>
      <c r="BE759" s="1"/>
      <c r="BI759" s="1"/>
      <c r="BJ759" s="1"/>
      <c r="BN759" s="1"/>
      <c r="BO759" s="1"/>
    </row>
    <row r="760" spans="1:70" x14ac:dyDescent="0.25">
      <c r="A760" s="1">
        <v>5781</v>
      </c>
      <c r="B760" s="1" t="s">
        <v>351</v>
      </c>
      <c r="C760" t="s">
        <v>2</v>
      </c>
      <c r="D760" t="s">
        <v>429</v>
      </c>
      <c r="E760" t="s">
        <v>431</v>
      </c>
      <c r="F760" s="54" t="e">
        <f>VLOOKUP(A760,Costs!E:G,3,FALSE)</f>
        <v>#N/A</v>
      </c>
      <c r="G760" s="61">
        <f>Costs!G$24</f>
        <v>0</v>
      </c>
      <c r="K760" s="1"/>
      <c r="L760" s="1"/>
      <c r="P760" s="1"/>
      <c r="Q760" s="1"/>
      <c r="U760" s="1"/>
      <c r="V760" s="1"/>
      <c r="Z760" s="1"/>
      <c r="AA760" s="1"/>
      <c r="AE760" s="1"/>
      <c r="AF760" s="1"/>
      <c r="AJ760" s="1"/>
      <c r="AK760" s="1"/>
      <c r="AO760" s="1"/>
      <c r="AP760" s="1"/>
      <c r="AT760" s="1"/>
      <c r="AU760" s="1"/>
      <c r="AY760" s="1"/>
      <c r="AZ760" s="1"/>
      <c r="BD760" s="1"/>
      <c r="BE760" s="1"/>
      <c r="BI760" s="1"/>
      <c r="BJ760" s="1"/>
      <c r="BN760" s="1"/>
      <c r="BO760" s="1"/>
    </row>
    <row r="761" spans="1:70" x14ac:dyDescent="0.25">
      <c r="A761" s="1">
        <v>5782</v>
      </c>
      <c r="B761" s="1" t="s">
        <v>352</v>
      </c>
      <c r="C761" t="s">
        <v>2</v>
      </c>
      <c r="D761" t="s">
        <v>429</v>
      </c>
      <c r="E761" t="s">
        <v>431</v>
      </c>
      <c r="F761" s="54" t="e">
        <f>VLOOKUP(A761,Costs!E:G,3,FALSE)</f>
        <v>#N/A</v>
      </c>
      <c r="G761" s="61">
        <f>Costs!G$24</f>
        <v>0</v>
      </c>
      <c r="K761" s="1"/>
      <c r="L761" s="1"/>
      <c r="P761" s="1"/>
      <c r="Q761" s="1"/>
      <c r="U761" s="1"/>
      <c r="V761" s="1"/>
      <c r="Z761" s="1"/>
      <c r="AA761" s="1"/>
      <c r="AE761" s="1"/>
      <c r="AF761" s="1"/>
      <c r="AJ761" s="1"/>
      <c r="AK761" s="1"/>
      <c r="AO761" s="1"/>
      <c r="AP761" s="1"/>
      <c r="AT761" s="1"/>
      <c r="AU761" s="1"/>
      <c r="AY761" s="1"/>
      <c r="AZ761" s="1"/>
      <c r="BD761" s="1"/>
      <c r="BE761" s="1"/>
      <c r="BI761" s="1"/>
      <c r="BJ761" s="1"/>
      <c r="BN761" s="1"/>
      <c r="BO761" s="1"/>
    </row>
    <row r="762" spans="1:70" x14ac:dyDescent="0.25">
      <c r="A762" s="1">
        <v>5784</v>
      </c>
      <c r="B762" s="1" t="s">
        <v>353</v>
      </c>
      <c r="C762" t="s">
        <v>2</v>
      </c>
      <c r="D762" t="s">
        <v>429</v>
      </c>
      <c r="E762" t="s">
        <v>431</v>
      </c>
      <c r="F762" s="54" t="e">
        <f>VLOOKUP(A762,Costs!E:G,3,FALSE)</f>
        <v>#N/A</v>
      </c>
      <c r="G762" s="61">
        <f>Costs!G$24</f>
        <v>0</v>
      </c>
      <c r="K762" s="1"/>
      <c r="L762" s="1"/>
      <c r="P762" s="1"/>
      <c r="Q762" s="1"/>
      <c r="U762" s="1"/>
      <c r="V762" s="1"/>
      <c r="Z762" s="1"/>
      <c r="AA762" s="1"/>
      <c r="AE762" s="1"/>
      <c r="AF762" s="1"/>
      <c r="AJ762" s="1"/>
      <c r="AK762" s="1"/>
      <c r="AO762" s="1"/>
      <c r="AP762" s="1"/>
      <c r="AT762" s="1"/>
      <c r="AU762" s="1"/>
      <c r="AY762" s="1"/>
      <c r="AZ762" s="1"/>
      <c r="BD762" s="1"/>
      <c r="BE762" s="1"/>
      <c r="BI762" s="1"/>
      <c r="BJ762" s="1"/>
      <c r="BN762" s="1"/>
      <c r="BO762" s="1"/>
    </row>
    <row r="763" spans="1:70" x14ac:dyDescent="0.25">
      <c r="A763" s="1">
        <v>5785</v>
      </c>
      <c r="B763" s="1" t="s">
        <v>354</v>
      </c>
      <c r="C763" t="s">
        <v>1</v>
      </c>
      <c r="D763" t="s">
        <v>429</v>
      </c>
      <c r="E763" t="s">
        <v>431</v>
      </c>
      <c r="F763" s="54" t="e">
        <f>VLOOKUP(A763,Costs!E:G,3,FALSE)</f>
        <v>#N/A</v>
      </c>
      <c r="G763" s="61">
        <f>Costs!G$24</f>
        <v>0</v>
      </c>
      <c r="K763" s="1"/>
      <c r="L763" s="1"/>
      <c r="P763" s="1"/>
      <c r="Q763" s="1"/>
      <c r="U763" s="1"/>
      <c r="V763" s="1"/>
      <c r="Z763" s="1"/>
      <c r="AA763" s="1"/>
      <c r="AE763" s="1"/>
      <c r="AF763" s="1"/>
      <c r="AJ763" s="1"/>
      <c r="AK763" s="1"/>
      <c r="AO763" s="1"/>
      <c r="AP763" s="1"/>
      <c r="AT763" s="1"/>
      <c r="AU763" s="1"/>
      <c r="AY763" s="1"/>
      <c r="AZ763" s="1"/>
      <c r="BD763" s="1"/>
      <c r="BE763" s="1"/>
      <c r="BI763" s="1"/>
      <c r="BJ763" s="1"/>
      <c r="BN763" s="1"/>
      <c r="BO763" s="1"/>
    </row>
    <row r="764" spans="1:70" x14ac:dyDescent="0.25">
      <c r="A764" s="1">
        <v>57850</v>
      </c>
      <c r="B764" s="1" t="s">
        <v>355</v>
      </c>
      <c r="C764" t="s">
        <v>1</v>
      </c>
      <c r="D764" t="s">
        <v>429</v>
      </c>
      <c r="E764" t="s">
        <v>431</v>
      </c>
      <c r="F764" s="54" t="e">
        <f>VLOOKUP(A764,Costs!E:G,3,FALSE)</f>
        <v>#N/A</v>
      </c>
      <c r="G764" s="61">
        <f>Costs!G$24</f>
        <v>0</v>
      </c>
      <c r="K764" s="1"/>
      <c r="L764" s="1"/>
      <c r="P764" s="1"/>
      <c r="Q764" s="1"/>
      <c r="U764" s="1"/>
      <c r="V764" s="1"/>
      <c r="Z764" s="1"/>
      <c r="AA764" s="1"/>
      <c r="AE764" s="1"/>
      <c r="AF764" s="1"/>
      <c r="AJ764" s="1"/>
      <c r="AK764" s="1"/>
      <c r="AO764" s="1"/>
      <c r="AP764" s="1"/>
      <c r="AT764" s="1"/>
      <c r="AU764" s="1"/>
      <c r="AY764" s="1"/>
      <c r="AZ764" s="1"/>
      <c r="BD764" s="1"/>
      <c r="BE764" s="1"/>
      <c r="BI764" s="1"/>
      <c r="BJ764" s="1"/>
      <c r="BN764" s="1"/>
      <c r="BO764" s="1"/>
    </row>
    <row r="765" spans="1:70" x14ac:dyDescent="0.25">
      <c r="A765" s="1">
        <v>57851</v>
      </c>
      <c r="B765" s="1" t="s">
        <v>356</v>
      </c>
      <c r="C765" t="s">
        <v>1</v>
      </c>
      <c r="D765" t="s">
        <v>429</v>
      </c>
      <c r="E765" t="s">
        <v>431</v>
      </c>
      <c r="F765" s="54" t="e">
        <f>VLOOKUP(A765,Costs!E:G,3,FALSE)</f>
        <v>#N/A</v>
      </c>
      <c r="G765" s="61">
        <f>Costs!G$24</f>
        <v>0</v>
      </c>
      <c r="K765" s="1"/>
      <c r="L765" s="1"/>
      <c r="P765" s="1"/>
      <c r="Q765" s="1"/>
      <c r="U765" s="1"/>
      <c r="V765" s="1"/>
      <c r="Z765" s="1"/>
      <c r="AA765" s="1"/>
      <c r="AE765" s="1"/>
      <c r="AF765" s="1"/>
      <c r="AJ765" s="1"/>
      <c r="AK765" s="1"/>
      <c r="AO765" s="1"/>
      <c r="AP765" s="1"/>
      <c r="AT765" s="1"/>
      <c r="AU765" s="1"/>
      <c r="AY765" s="1"/>
      <c r="AZ765" s="1"/>
      <c r="BD765" s="1"/>
      <c r="BE765" s="1"/>
      <c r="BI765" s="1"/>
      <c r="BJ765" s="1"/>
      <c r="BN765" s="1"/>
      <c r="BO765" s="1"/>
    </row>
    <row r="766" spans="1:70" x14ac:dyDescent="0.25">
      <c r="A766" s="1">
        <v>5786</v>
      </c>
      <c r="B766" s="1" t="s">
        <v>357</v>
      </c>
      <c r="C766" t="s">
        <v>2</v>
      </c>
      <c r="D766" t="s">
        <v>429</v>
      </c>
      <c r="E766" t="s">
        <v>431</v>
      </c>
      <c r="F766" s="54" t="e">
        <f>VLOOKUP(A766,Costs!E:G,3,FALSE)</f>
        <v>#N/A</v>
      </c>
      <c r="G766" s="61">
        <f>Costs!G$24</f>
        <v>0</v>
      </c>
      <c r="K766" s="1"/>
      <c r="L766" s="1"/>
      <c r="P766" s="1"/>
      <c r="Q766" s="1"/>
      <c r="U766" s="1"/>
      <c r="V766" s="1"/>
      <c r="Z766" s="1"/>
      <c r="AA766" s="1"/>
      <c r="AE766" s="1"/>
      <c r="AF766" s="1"/>
      <c r="AJ766" s="1"/>
      <c r="AK766" s="1"/>
      <c r="AO766" s="1"/>
      <c r="AP766" s="1"/>
      <c r="AT766" s="1"/>
      <c r="AU766" s="1"/>
      <c r="AY766" s="1"/>
      <c r="AZ766" s="1"/>
      <c r="BD766" s="1"/>
      <c r="BE766" s="1"/>
      <c r="BI766" s="1"/>
      <c r="BJ766" s="1"/>
      <c r="BN766" s="1"/>
      <c r="BO766" s="1"/>
    </row>
    <row r="767" spans="1:70" ht="15.75" thickBot="1" x14ac:dyDescent="0.3">
      <c r="A767" s="22">
        <v>5787</v>
      </c>
      <c r="B767" s="22" t="s">
        <v>358</v>
      </c>
      <c r="C767" s="2" t="s">
        <v>2</v>
      </c>
      <c r="D767" s="2" t="s">
        <v>429</v>
      </c>
      <c r="E767" s="2" t="s">
        <v>431</v>
      </c>
      <c r="F767" s="59" t="e">
        <f>VLOOKUP(A767,Costs!E:G,3,FALSE)</f>
        <v>#N/A</v>
      </c>
      <c r="G767" s="66">
        <f>Costs!G$24</f>
        <v>0</v>
      </c>
      <c r="H767" s="28"/>
      <c r="J767" s="2"/>
      <c r="K767" s="22"/>
      <c r="L767" s="22"/>
      <c r="M767" s="2"/>
      <c r="N767" s="2"/>
      <c r="O767" s="2"/>
      <c r="P767" s="22"/>
      <c r="Q767" s="22"/>
      <c r="R767" s="2"/>
      <c r="S767" s="2"/>
      <c r="T767" s="2"/>
      <c r="U767" s="22"/>
      <c r="V767" s="22"/>
      <c r="W767" s="2"/>
      <c r="X767" s="2"/>
      <c r="Y767" s="2"/>
      <c r="Z767" s="22"/>
      <c r="AA767" s="22"/>
      <c r="AB767" s="2"/>
      <c r="AC767" s="2"/>
      <c r="AD767" s="2"/>
      <c r="AE767" s="22"/>
      <c r="AF767" s="22"/>
      <c r="AG767" s="2"/>
      <c r="AH767" s="2"/>
      <c r="AI767" s="2"/>
      <c r="AJ767" s="22"/>
      <c r="AK767" s="22"/>
      <c r="AL767" s="2"/>
      <c r="AM767" s="2"/>
      <c r="AN767" s="2"/>
      <c r="AO767" s="22"/>
      <c r="AP767" s="22"/>
      <c r="AQ767" s="2"/>
      <c r="AR767" s="2"/>
      <c r="AS767" s="2"/>
      <c r="AT767" s="22"/>
      <c r="AU767" s="22"/>
      <c r="AV767" s="2"/>
      <c r="AW767" s="2"/>
      <c r="AX767" s="2"/>
      <c r="AY767" s="22"/>
      <c r="AZ767" s="22"/>
      <c r="BA767" s="2"/>
      <c r="BB767" s="2"/>
      <c r="BC767" s="2"/>
      <c r="BD767" s="22"/>
      <c r="BE767" s="22"/>
      <c r="BF767" s="2"/>
      <c r="BG767" s="2"/>
      <c r="BH767" s="2"/>
      <c r="BI767" s="22"/>
      <c r="BJ767" s="22"/>
      <c r="BK767" s="2"/>
      <c r="BL767" s="2"/>
      <c r="BM767" s="2"/>
      <c r="BN767" s="22"/>
      <c r="BO767" s="22"/>
      <c r="BP767" s="2"/>
      <c r="BQ767" s="2"/>
      <c r="BR767" s="2"/>
    </row>
    <row r="768" spans="1:70" x14ac:dyDescent="0.25">
      <c r="A768" s="1">
        <v>579</v>
      </c>
      <c r="B768" s="1" t="s">
        <v>359</v>
      </c>
      <c r="C768" t="s">
        <v>2</v>
      </c>
      <c r="D768" t="s">
        <v>429</v>
      </c>
      <c r="E768" t="s">
        <v>431</v>
      </c>
      <c r="F768" s="54" t="e">
        <f>VLOOKUP(A768,Costs!E:G,3,FALSE)</f>
        <v>#N/A</v>
      </c>
      <c r="G768" s="61">
        <f>Costs!G$24</f>
        <v>0</v>
      </c>
      <c r="K768" s="1"/>
      <c r="L768" s="1"/>
      <c r="P768" s="1"/>
      <c r="Q768" s="1"/>
      <c r="U768" s="1"/>
      <c r="V768" s="1"/>
      <c r="Z768" s="1"/>
      <c r="AA768" s="1"/>
      <c r="AE768" s="1"/>
      <c r="AF768" s="1"/>
      <c r="AJ768" s="1"/>
      <c r="AK768" s="1"/>
      <c r="AO768" s="1"/>
      <c r="AP768" s="1"/>
      <c r="AT768" s="1"/>
      <c r="AU768" s="1"/>
      <c r="AY768" s="1"/>
      <c r="AZ768" s="1"/>
      <c r="BD768" s="1"/>
      <c r="BE768" s="1"/>
      <c r="BI768" s="1"/>
      <c r="BJ768" s="1"/>
      <c r="BN768" s="1"/>
      <c r="BO768" s="1"/>
    </row>
    <row r="769" spans="1:70" x14ac:dyDescent="0.25">
      <c r="A769" s="103">
        <v>5791</v>
      </c>
      <c r="B769" s="103" t="s">
        <v>360</v>
      </c>
      <c r="C769" s="104" t="s">
        <v>2</v>
      </c>
      <c r="D769" s="104" t="s">
        <v>429</v>
      </c>
      <c r="E769" s="104" t="s">
        <v>431</v>
      </c>
      <c r="F769" s="56" t="e">
        <f>VLOOKUP(A769,Costs!E:G,3,FALSE)</f>
        <v>#N/A</v>
      </c>
      <c r="G769" s="63">
        <f>Costs!G$24</f>
        <v>0</v>
      </c>
      <c r="H769" s="37"/>
      <c r="K769" s="1"/>
      <c r="L769" s="1"/>
      <c r="P769" s="1"/>
      <c r="Q769" s="1"/>
      <c r="U769" s="1"/>
      <c r="V769" s="1"/>
      <c r="Z769" s="1"/>
      <c r="AA769" s="1"/>
      <c r="AE769" s="1"/>
      <c r="AF769" s="1"/>
      <c r="AJ769" s="1"/>
      <c r="AK769" s="1"/>
      <c r="AO769" s="1"/>
      <c r="AP769" s="1"/>
      <c r="AT769" s="1"/>
      <c r="AU769" s="1"/>
      <c r="AY769" s="1"/>
      <c r="AZ769" s="1"/>
      <c r="BD769" s="1"/>
      <c r="BE769" s="1"/>
      <c r="BI769" s="1"/>
      <c r="BJ769" s="1"/>
      <c r="BN769" s="1"/>
      <c r="BO769" s="1"/>
    </row>
    <row r="770" spans="1:70" x14ac:dyDescent="0.25">
      <c r="A770" s="69">
        <v>57918</v>
      </c>
      <c r="B770" s="69" t="s">
        <v>433</v>
      </c>
      <c r="C770" s="68" t="s">
        <v>6</v>
      </c>
      <c r="D770" s="68" t="s">
        <v>430</v>
      </c>
      <c r="E770" s="68" t="s">
        <v>431</v>
      </c>
      <c r="F770" s="56" t="e">
        <f>VLOOKUP(A770,Costs!E:G,3,FALSE)</f>
        <v>#N/A</v>
      </c>
      <c r="G770" s="63">
        <f>Costs!G$24</f>
        <v>0</v>
      </c>
      <c r="H770" s="71"/>
      <c r="K770" s="1"/>
      <c r="L770" s="1"/>
      <c r="P770" s="1"/>
      <c r="Q770" s="1"/>
      <c r="U770" s="1"/>
      <c r="V770" s="1"/>
      <c r="Z770" s="1"/>
      <c r="AA770" s="1"/>
      <c r="AE770" s="1"/>
      <c r="AF770" s="1"/>
      <c r="AJ770" s="1"/>
      <c r="AK770" s="1"/>
      <c r="AO770" s="1"/>
      <c r="AP770" s="1"/>
      <c r="AT770" s="1"/>
      <c r="AU770" s="1"/>
      <c r="AY770" s="1"/>
      <c r="AZ770" s="1"/>
      <c r="BD770" s="1"/>
      <c r="BE770" s="1"/>
      <c r="BI770" s="1"/>
      <c r="BJ770" s="1"/>
      <c r="BN770" s="1"/>
      <c r="BO770" s="1"/>
    </row>
    <row r="771" spans="1:70" x14ac:dyDescent="0.25">
      <c r="A771" s="34">
        <v>57919</v>
      </c>
      <c r="B771" s="34" t="s">
        <v>361</v>
      </c>
      <c r="C771" s="35" t="s">
        <v>2</v>
      </c>
      <c r="D771" s="35" t="s">
        <v>430</v>
      </c>
      <c r="E771" s="35" t="s">
        <v>431</v>
      </c>
      <c r="F771" s="72" t="e">
        <f>VLOOKUP(A771,Costs!E:G,3,FALSE)</f>
        <v>#N/A</v>
      </c>
      <c r="G771" s="73">
        <f>Costs!G$24</f>
        <v>0</v>
      </c>
      <c r="H771" s="37"/>
      <c r="K771" s="1"/>
      <c r="L771" s="1"/>
      <c r="P771" s="1"/>
      <c r="Q771" s="1"/>
      <c r="U771" s="1"/>
      <c r="V771" s="1"/>
      <c r="Z771" s="1"/>
      <c r="AA771" s="1"/>
      <c r="AE771" s="1"/>
      <c r="AF771" s="1"/>
      <c r="AJ771" s="1"/>
      <c r="AK771" s="1"/>
      <c r="AO771" s="1"/>
      <c r="AP771" s="1"/>
      <c r="AT771" s="1"/>
      <c r="AU771" s="1"/>
      <c r="AY771" s="1"/>
      <c r="AZ771" s="1"/>
      <c r="BD771" s="1"/>
      <c r="BE771" s="1"/>
      <c r="BI771" s="1"/>
      <c r="BJ771" s="1"/>
      <c r="BN771" s="1"/>
      <c r="BO771" s="1"/>
    </row>
    <row r="772" spans="1:70" x14ac:dyDescent="0.25">
      <c r="A772" s="34">
        <v>5792</v>
      </c>
      <c r="B772" s="34" t="s">
        <v>362</v>
      </c>
      <c r="C772" s="35" t="s">
        <v>2</v>
      </c>
      <c r="D772" s="35" t="s">
        <v>430</v>
      </c>
      <c r="E772" s="35" t="s">
        <v>431</v>
      </c>
      <c r="F772" s="56" t="e">
        <f>VLOOKUP(A772,Costs!E:G,3,FALSE)</f>
        <v>#N/A</v>
      </c>
      <c r="G772" s="63">
        <f>Costs!G$24</f>
        <v>0</v>
      </c>
      <c r="H772" s="37"/>
      <c r="K772" s="1"/>
      <c r="L772" s="1"/>
      <c r="P772" s="1"/>
      <c r="Q772" s="1"/>
      <c r="U772" s="1"/>
      <c r="V772" s="1"/>
      <c r="Z772" s="1"/>
      <c r="AA772" s="1"/>
      <c r="AE772" s="1"/>
      <c r="AF772" s="1"/>
      <c r="AJ772" s="1"/>
      <c r="AK772" s="1"/>
      <c r="AO772" s="1"/>
      <c r="AP772" s="1"/>
      <c r="AT772" s="1"/>
      <c r="AU772" s="1"/>
      <c r="AY772" s="1"/>
      <c r="AZ772" s="1"/>
      <c r="BD772" s="1"/>
      <c r="BE772" s="1"/>
      <c r="BI772" s="1"/>
      <c r="BJ772" s="1"/>
      <c r="BN772" s="1"/>
      <c r="BO772" s="1"/>
    </row>
    <row r="773" spans="1:70" x14ac:dyDescent="0.25">
      <c r="A773" s="1">
        <v>5793</v>
      </c>
      <c r="B773" s="1" t="s">
        <v>363</v>
      </c>
      <c r="C773" t="s">
        <v>2</v>
      </c>
      <c r="D773" t="s">
        <v>429</v>
      </c>
      <c r="E773" t="s">
        <v>431</v>
      </c>
      <c r="F773" s="54" t="e">
        <f>VLOOKUP(A773,Costs!E:G,3,FALSE)</f>
        <v>#N/A</v>
      </c>
      <c r="G773" s="61">
        <f>Costs!G$24</f>
        <v>0</v>
      </c>
      <c r="K773" s="1"/>
      <c r="L773" s="1"/>
      <c r="P773" s="1"/>
      <c r="Q773" s="1"/>
      <c r="U773" s="1"/>
      <c r="V773" s="1"/>
      <c r="Z773" s="1"/>
      <c r="AA773" s="1"/>
      <c r="AE773" s="1"/>
      <c r="AF773" s="1"/>
      <c r="AJ773" s="1"/>
      <c r="AK773" s="1"/>
      <c r="AO773" s="1"/>
      <c r="AP773" s="1"/>
      <c r="AT773" s="1"/>
      <c r="AU773" s="1"/>
      <c r="AY773" s="1"/>
      <c r="AZ773" s="1"/>
      <c r="BD773" s="1"/>
      <c r="BE773" s="1"/>
      <c r="BI773" s="1"/>
      <c r="BJ773" s="1"/>
      <c r="BN773" s="1"/>
      <c r="BO773" s="1"/>
    </row>
    <row r="774" spans="1:70" x14ac:dyDescent="0.25">
      <c r="A774" s="1">
        <v>5794</v>
      </c>
      <c r="B774" s="1" t="s">
        <v>364</v>
      </c>
      <c r="C774" t="s">
        <v>2</v>
      </c>
      <c r="D774" t="s">
        <v>429</v>
      </c>
      <c r="E774" t="s">
        <v>431</v>
      </c>
      <c r="F774" s="54" t="e">
        <f>VLOOKUP(A774,Costs!E:G,3,FALSE)</f>
        <v>#N/A</v>
      </c>
      <c r="G774" s="61">
        <f>Costs!G$24</f>
        <v>0</v>
      </c>
      <c r="K774" s="1"/>
      <c r="L774" s="1"/>
      <c r="P774" s="1"/>
      <c r="Q774" s="1"/>
      <c r="U774" s="1"/>
      <c r="V774" s="1"/>
      <c r="Z774" s="1"/>
      <c r="AA774" s="1"/>
      <c r="AE774" s="1"/>
      <c r="AF774" s="1"/>
      <c r="AJ774" s="1"/>
      <c r="AK774" s="1"/>
      <c r="AO774" s="1"/>
      <c r="AP774" s="1"/>
      <c r="AT774" s="1"/>
      <c r="AU774" s="1"/>
      <c r="AY774" s="1"/>
      <c r="AZ774" s="1"/>
      <c r="BD774" s="1"/>
      <c r="BE774" s="1"/>
      <c r="BI774" s="1"/>
      <c r="BJ774" s="1"/>
      <c r="BN774" s="1"/>
      <c r="BO774" s="1"/>
    </row>
    <row r="775" spans="1:70" x14ac:dyDescent="0.25">
      <c r="A775" s="1">
        <v>5795</v>
      </c>
      <c r="B775" s="1" t="s">
        <v>365</v>
      </c>
      <c r="C775" t="s">
        <v>2</v>
      </c>
      <c r="D775" t="s">
        <v>429</v>
      </c>
      <c r="E775" t="s">
        <v>431</v>
      </c>
      <c r="F775" s="54" t="e">
        <f>VLOOKUP(A775,Costs!E:G,3,FALSE)</f>
        <v>#N/A</v>
      </c>
      <c r="G775" s="61">
        <f>Costs!G$24</f>
        <v>0</v>
      </c>
      <c r="K775" s="1"/>
      <c r="L775" s="1"/>
      <c r="P775" s="1"/>
      <c r="Q775" s="1"/>
      <c r="U775" s="1"/>
      <c r="V775" s="1"/>
      <c r="Z775" s="1"/>
      <c r="AA775" s="1"/>
      <c r="AE775" s="1"/>
      <c r="AF775" s="1"/>
      <c r="AJ775" s="1"/>
      <c r="AK775" s="1"/>
      <c r="AO775" s="1"/>
      <c r="AP775" s="1"/>
      <c r="AT775" s="1"/>
      <c r="AU775" s="1"/>
      <c r="AY775" s="1"/>
      <c r="AZ775" s="1"/>
      <c r="BD775" s="1"/>
      <c r="BE775" s="1"/>
      <c r="BI775" s="1"/>
      <c r="BJ775" s="1"/>
      <c r="BN775" s="1"/>
      <c r="BO775" s="1"/>
    </row>
    <row r="776" spans="1:70" x14ac:dyDescent="0.25">
      <c r="A776" s="1">
        <v>5796</v>
      </c>
      <c r="B776" s="1" t="s">
        <v>366</v>
      </c>
      <c r="C776" t="s">
        <v>2</v>
      </c>
      <c r="D776" t="s">
        <v>429</v>
      </c>
      <c r="E776" t="s">
        <v>431</v>
      </c>
      <c r="F776" s="54" t="e">
        <f>VLOOKUP(A776,Costs!E:G,3,FALSE)</f>
        <v>#N/A</v>
      </c>
      <c r="G776" s="61">
        <f>Costs!G$24</f>
        <v>0</v>
      </c>
      <c r="K776" s="1"/>
      <c r="L776" s="1"/>
      <c r="P776" s="1"/>
      <c r="Q776" s="1"/>
      <c r="U776" s="1"/>
      <c r="V776" s="1"/>
      <c r="Z776" s="1"/>
      <c r="AA776" s="1"/>
      <c r="AE776" s="1"/>
      <c r="AF776" s="1"/>
      <c r="AJ776" s="1"/>
      <c r="AK776" s="1"/>
      <c r="AO776" s="1"/>
      <c r="AP776" s="1"/>
      <c r="AT776" s="1"/>
      <c r="AU776" s="1"/>
      <c r="AY776" s="1"/>
      <c r="AZ776" s="1"/>
      <c r="BD776" s="1"/>
      <c r="BE776" s="1"/>
      <c r="BI776" s="1"/>
      <c r="BJ776" s="1"/>
      <c r="BN776" s="1"/>
      <c r="BO776" s="1"/>
    </row>
    <row r="777" spans="1:70" x14ac:dyDescent="0.25">
      <c r="A777" s="1">
        <v>5797</v>
      </c>
      <c r="B777" s="1" t="s">
        <v>359</v>
      </c>
      <c r="C777" t="s">
        <v>2</v>
      </c>
      <c r="D777" t="s">
        <v>429</v>
      </c>
      <c r="E777" t="s">
        <v>431</v>
      </c>
      <c r="F777" s="54" t="e">
        <f>VLOOKUP(A777,Costs!E:G,3,FALSE)</f>
        <v>#N/A</v>
      </c>
      <c r="G777" s="61">
        <f>Costs!G$24</f>
        <v>0</v>
      </c>
      <c r="K777" s="1"/>
      <c r="L777" s="1"/>
      <c r="P777" s="1"/>
      <c r="Q777" s="1"/>
      <c r="U777" s="1"/>
      <c r="V777" s="1"/>
      <c r="Z777" s="1"/>
      <c r="AA777" s="1"/>
      <c r="AE777" s="1"/>
      <c r="AF777" s="1"/>
      <c r="AJ777" s="1"/>
      <c r="AK777" s="1"/>
      <c r="AO777" s="1"/>
      <c r="AP777" s="1"/>
      <c r="AT777" s="1"/>
      <c r="AU777" s="1"/>
      <c r="AY777" s="1"/>
      <c r="AZ777" s="1"/>
      <c r="BD777" s="1"/>
      <c r="BE777" s="1"/>
      <c r="BI777" s="1"/>
      <c r="BJ777" s="1"/>
      <c r="BN777" s="1"/>
      <c r="BO777" s="1"/>
    </row>
    <row r="778" spans="1:70" x14ac:dyDescent="0.25">
      <c r="A778" s="103">
        <v>57971</v>
      </c>
      <c r="B778" s="103" t="s">
        <v>367</v>
      </c>
      <c r="C778" s="104" t="s">
        <v>4</v>
      </c>
      <c r="D778" s="104" t="s">
        <v>430</v>
      </c>
      <c r="E778" s="104" t="s">
        <v>431</v>
      </c>
      <c r="F778" s="54" t="e">
        <f>VLOOKUP(A778,Costs!E:G,3,FALSE)</f>
        <v>#N/A</v>
      </c>
      <c r="G778" s="61">
        <f>Costs!G$24</f>
        <v>0</v>
      </c>
      <c r="K778" s="1"/>
      <c r="L778" s="1"/>
      <c r="P778" s="1"/>
      <c r="Q778" s="1"/>
      <c r="U778" s="1"/>
      <c r="V778" s="1"/>
      <c r="Z778" s="1"/>
      <c r="AA778" s="1"/>
      <c r="AE778" s="1"/>
      <c r="AF778" s="1"/>
      <c r="AJ778" s="1"/>
      <c r="AK778" s="1"/>
      <c r="AO778" s="1"/>
      <c r="AP778" s="1"/>
      <c r="AT778" s="1"/>
      <c r="AU778" s="1"/>
      <c r="AY778" s="1"/>
      <c r="AZ778" s="1"/>
      <c r="BD778" s="1"/>
      <c r="BE778" s="1"/>
      <c r="BI778" s="1"/>
      <c r="BJ778" s="1"/>
      <c r="BN778" s="1"/>
      <c r="BO778" s="1"/>
    </row>
    <row r="779" spans="1:70" x14ac:dyDescent="0.25">
      <c r="A779" s="1">
        <v>57975</v>
      </c>
      <c r="B779" s="1" t="s">
        <v>368</v>
      </c>
      <c r="C779" t="s">
        <v>2</v>
      </c>
      <c r="D779" t="s">
        <v>429</v>
      </c>
      <c r="E779" t="s">
        <v>431</v>
      </c>
      <c r="F779" s="54" t="e">
        <f>VLOOKUP(A779,Costs!E:G,3,FALSE)</f>
        <v>#N/A</v>
      </c>
      <c r="G779" s="61">
        <f>Costs!G$24</f>
        <v>0</v>
      </c>
      <c r="K779" s="1"/>
      <c r="L779" s="1"/>
      <c r="P779" s="1"/>
      <c r="Q779" s="1"/>
      <c r="U779" s="1"/>
      <c r="V779" s="1"/>
      <c r="Z779" s="1"/>
      <c r="AA779" s="1"/>
      <c r="AE779" s="1"/>
      <c r="AF779" s="1"/>
      <c r="AJ779" s="1"/>
      <c r="AK779" s="1"/>
      <c r="AO779" s="1"/>
      <c r="AP779" s="1"/>
      <c r="AT779" s="1"/>
      <c r="AU779" s="1"/>
      <c r="AY779" s="1"/>
      <c r="AZ779" s="1"/>
      <c r="BD779" s="1"/>
      <c r="BE779" s="1"/>
      <c r="BI779" s="1"/>
      <c r="BJ779" s="1"/>
      <c r="BN779" s="1"/>
      <c r="BO779" s="1"/>
    </row>
    <row r="780" spans="1:70" x14ac:dyDescent="0.25">
      <c r="A780" s="44">
        <v>57979</v>
      </c>
      <c r="B780" s="44" t="s">
        <v>369</v>
      </c>
      <c r="C780" s="19" t="s">
        <v>2</v>
      </c>
      <c r="D780" s="19" t="s">
        <v>430</v>
      </c>
      <c r="E780" s="19" t="s">
        <v>431</v>
      </c>
      <c r="F780" s="58" t="e">
        <f>VLOOKUP(A780,Costs!E:G,3,FALSE)</f>
        <v>#N/A</v>
      </c>
      <c r="G780" s="65">
        <f>Costs!G$24</f>
        <v>0</v>
      </c>
      <c r="H780" s="46"/>
      <c r="K780" s="1"/>
      <c r="L780" s="1"/>
      <c r="P780" s="1"/>
      <c r="Q780" s="1"/>
      <c r="U780" s="1"/>
      <c r="V780" s="1"/>
      <c r="Z780" s="1"/>
      <c r="AA780" s="1"/>
      <c r="AE780" s="1"/>
      <c r="AF780" s="1"/>
      <c r="AJ780" s="1"/>
      <c r="AK780" s="1"/>
      <c r="AO780" s="1"/>
      <c r="AP780" s="1"/>
      <c r="AT780" s="1"/>
      <c r="AU780" s="1"/>
      <c r="AY780" s="1"/>
      <c r="AZ780" s="1"/>
      <c r="BD780" s="1"/>
      <c r="BE780" s="1"/>
      <c r="BI780" s="1"/>
      <c r="BJ780" s="1"/>
      <c r="BN780" s="1"/>
      <c r="BO780" s="1"/>
    </row>
    <row r="781" spans="1:70" x14ac:dyDescent="0.25">
      <c r="A781" s="1">
        <v>5798</v>
      </c>
      <c r="B781" s="1" t="s">
        <v>370</v>
      </c>
      <c r="C781" t="s">
        <v>4</v>
      </c>
      <c r="D781" t="s">
        <v>429</v>
      </c>
      <c r="E781" t="s">
        <v>431</v>
      </c>
      <c r="F781" s="54" t="e">
        <f>VLOOKUP(A781,Costs!E:G,3,FALSE)</f>
        <v>#N/A</v>
      </c>
      <c r="G781" s="61">
        <f>Costs!G$24</f>
        <v>0</v>
      </c>
      <c r="K781" s="1"/>
      <c r="L781" s="1"/>
      <c r="P781" s="1"/>
      <c r="Q781" s="1"/>
      <c r="U781" s="1"/>
      <c r="V781" s="1"/>
      <c r="Z781" s="1"/>
      <c r="AA781" s="1"/>
      <c r="AE781" s="1"/>
      <c r="AF781" s="1"/>
      <c r="AJ781" s="1"/>
      <c r="AK781" s="1"/>
      <c r="AO781" s="1"/>
      <c r="AP781" s="1"/>
      <c r="AT781" s="1"/>
      <c r="AU781" s="1"/>
      <c r="AY781" s="1"/>
      <c r="AZ781" s="1"/>
      <c r="BD781" s="1"/>
      <c r="BE781" s="1"/>
      <c r="BI781" s="1"/>
      <c r="BJ781" s="1"/>
      <c r="BN781" s="1"/>
      <c r="BO781" s="1"/>
    </row>
    <row r="782" spans="1:70" x14ac:dyDescent="0.25">
      <c r="A782" s="1">
        <v>5799</v>
      </c>
      <c r="B782" s="1" t="s">
        <v>371</v>
      </c>
      <c r="C782" t="s">
        <v>1</v>
      </c>
      <c r="D782" t="s">
        <v>429</v>
      </c>
      <c r="E782" t="s">
        <v>431</v>
      </c>
      <c r="F782" s="54" t="e">
        <f>VLOOKUP(A782,Costs!E:G,3,FALSE)</f>
        <v>#N/A</v>
      </c>
      <c r="G782" s="61">
        <f>Costs!G$24</f>
        <v>0</v>
      </c>
      <c r="K782" s="1"/>
      <c r="L782" s="1"/>
      <c r="P782" s="1"/>
      <c r="Q782" s="1"/>
      <c r="U782" s="1"/>
      <c r="V782" s="1"/>
      <c r="Z782" s="1"/>
      <c r="AA782" s="1"/>
      <c r="AE782" s="1"/>
      <c r="AF782" s="1"/>
      <c r="AJ782" s="1"/>
      <c r="AK782" s="1"/>
      <c r="AO782" s="1"/>
      <c r="AP782" s="1"/>
      <c r="AT782" s="1"/>
      <c r="AU782" s="1"/>
      <c r="AY782" s="1"/>
      <c r="AZ782" s="1"/>
      <c r="BD782" s="1"/>
      <c r="BE782" s="1"/>
      <c r="BI782" s="1"/>
      <c r="BJ782" s="1"/>
      <c r="BN782" s="1"/>
      <c r="BO782" s="1"/>
    </row>
    <row r="783" spans="1:70" ht="15.75" thickBot="1" x14ac:dyDescent="0.3">
      <c r="A783" s="47">
        <v>57999</v>
      </c>
      <c r="B783" s="47" t="s">
        <v>372</v>
      </c>
      <c r="C783" s="43" t="s">
        <v>2</v>
      </c>
      <c r="D783" s="43" t="s">
        <v>430</v>
      </c>
      <c r="E783" s="43" t="s">
        <v>431</v>
      </c>
      <c r="F783" s="60" t="e">
        <f>VLOOKUP(A783,Costs!E:G,3,FALSE)</f>
        <v>#N/A</v>
      </c>
      <c r="G783" s="67">
        <f>Costs!G$24</f>
        <v>0</v>
      </c>
      <c r="H783" s="49"/>
      <c r="J783" s="2"/>
      <c r="K783" s="22"/>
      <c r="L783" s="22"/>
      <c r="M783" s="2"/>
      <c r="N783" s="2"/>
      <c r="O783" s="2"/>
      <c r="P783" s="22"/>
      <c r="Q783" s="22"/>
      <c r="R783" s="2"/>
      <c r="S783" s="2"/>
      <c r="T783" s="2"/>
      <c r="U783" s="22"/>
      <c r="V783" s="22"/>
      <c r="W783" s="2"/>
      <c r="X783" s="2"/>
      <c r="Y783" s="2"/>
      <c r="Z783" s="22"/>
      <c r="AA783" s="22"/>
      <c r="AB783" s="2"/>
      <c r="AC783" s="2"/>
      <c r="AD783" s="2"/>
      <c r="AE783" s="22"/>
      <c r="AF783" s="22"/>
      <c r="AG783" s="2"/>
      <c r="AH783" s="2"/>
      <c r="AI783" s="2"/>
      <c r="AJ783" s="22"/>
      <c r="AK783" s="22"/>
      <c r="AL783" s="2"/>
      <c r="AM783" s="2"/>
      <c r="AN783" s="2"/>
      <c r="AO783" s="22"/>
      <c r="AP783" s="22"/>
      <c r="AQ783" s="2"/>
      <c r="AR783" s="2"/>
      <c r="AS783" s="2"/>
      <c r="AT783" s="22"/>
      <c r="AU783" s="22"/>
      <c r="AV783" s="2"/>
      <c r="AW783" s="2"/>
      <c r="AX783" s="2"/>
      <c r="AY783" s="22"/>
      <c r="AZ783" s="22"/>
      <c r="BA783" s="2"/>
      <c r="BB783" s="2"/>
      <c r="BC783" s="2"/>
      <c r="BD783" s="22"/>
      <c r="BE783" s="22"/>
      <c r="BF783" s="2"/>
      <c r="BG783" s="2"/>
      <c r="BH783" s="2"/>
      <c r="BI783" s="22"/>
      <c r="BJ783" s="22"/>
      <c r="BK783" s="2"/>
      <c r="BL783" s="2"/>
      <c r="BM783" s="2"/>
      <c r="BN783" s="22"/>
      <c r="BO783" s="22"/>
      <c r="BP783" s="2"/>
      <c r="BQ783" s="2"/>
      <c r="BR783" s="2"/>
    </row>
    <row r="784" spans="1:70" x14ac:dyDescent="0.25">
      <c r="A784" s="1">
        <v>5800</v>
      </c>
      <c r="B784" s="1" t="s">
        <v>373</v>
      </c>
      <c r="C784" t="s">
        <v>2</v>
      </c>
      <c r="D784" t="s">
        <v>430</v>
      </c>
      <c r="E784" t="s">
        <v>374</v>
      </c>
      <c r="F784" s="54" t="e">
        <f>VLOOKUP(A784,Costs!E:G,3,FALSE)</f>
        <v>#N/A</v>
      </c>
      <c r="G784" s="61">
        <f>Costs!G$24</f>
        <v>0</v>
      </c>
      <c r="K784" s="1"/>
      <c r="L784" s="1"/>
      <c r="P784" s="1"/>
      <c r="Q784" s="1"/>
      <c r="U784" s="1"/>
      <c r="V784" s="1"/>
      <c r="Z784" s="1"/>
      <c r="AA784" s="1"/>
      <c r="AE784" s="1"/>
      <c r="AF784" s="1"/>
      <c r="AJ784" s="1"/>
      <c r="AK784" s="1"/>
      <c r="AO784" s="1"/>
      <c r="AP784" s="1"/>
      <c r="AT784" s="1"/>
      <c r="AU784" s="1"/>
      <c r="AY784" s="1"/>
      <c r="AZ784" s="1"/>
      <c r="BD784" s="1"/>
      <c r="BE784" s="1"/>
      <c r="BI784" s="1"/>
      <c r="BJ784" s="1"/>
      <c r="BN784" s="1"/>
      <c r="BO784" s="1"/>
    </row>
    <row r="785" spans="1:67" x14ac:dyDescent="0.25">
      <c r="A785" s="1">
        <v>59</v>
      </c>
      <c r="B785" s="1" t="s">
        <v>374</v>
      </c>
      <c r="C785" t="s">
        <v>2</v>
      </c>
      <c r="D785" t="s">
        <v>430</v>
      </c>
      <c r="E785" t="s">
        <v>374</v>
      </c>
      <c r="F785" s="54" t="e">
        <f>VLOOKUP(A785,Costs!E:G,3,FALSE)</f>
        <v>#N/A</v>
      </c>
      <c r="G785" s="61">
        <f>Costs!G$24</f>
        <v>0</v>
      </c>
      <c r="K785" s="1"/>
      <c r="L785" s="1"/>
      <c r="P785" s="1"/>
      <c r="Q785" s="1"/>
      <c r="U785" s="1"/>
      <c r="V785" s="1"/>
      <c r="Z785" s="1"/>
      <c r="AA785" s="1"/>
      <c r="AE785" s="1"/>
      <c r="AF785" s="1"/>
      <c r="AJ785" s="1"/>
      <c r="AK785" s="1"/>
      <c r="AO785" s="1"/>
      <c r="AP785" s="1"/>
      <c r="AT785" s="1"/>
      <c r="AU785" s="1"/>
      <c r="AY785" s="1"/>
      <c r="AZ785" s="1"/>
      <c r="BD785" s="1"/>
      <c r="BE785" s="1"/>
      <c r="BI785" s="1"/>
      <c r="BJ785" s="1"/>
      <c r="BN785" s="1"/>
      <c r="BO785" s="1"/>
    </row>
    <row r="786" spans="1:67" x14ac:dyDescent="0.25">
      <c r="A786" s="1">
        <v>591</v>
      </c>
      <c r="B786" s="1" t="s">
        <v>375</v>
      </c>
      <c r="C786" t="s">
        <v>2</v>
      </c>
      <c r="D786" t="s">
        <v>430</v>
      </c>
      <c r="E786" t="s">
        <v>374</v>
      </c>
      <c r="F786" s="54" t="e">
        <f>VLOOKUP(A786,Costs!E:G,3,FALSE)</f>
        <v>#N/A</v>
      </c>
      <c r="G786" s="61">
        <f>Costs!G$24</f>
        <v>0</v>
      </c>
      <c r="K786" s="1"/>
      <c r="L786" s="1"/>
      <c r="P786" s="1"/>
      <c r="Q786" s="1"/>
      <c r="U786" s="1"/>
      <c r="V786" s="1"/>
      <c r="Z786" s="1"/>
      <c r="AA786" s="1"/>
      <c r="AE786" s="1"/>
      <c r="AF786" s="1"/>
      <c r="AJ786" s="1"/>
      <c r="AK786" s="1"/>
      <c r="AO786" s="1"/>
      <c r="AP786" s="1"/>
      <c r="AT786" s="1"/>
      <c r="AU786" s="1"/>
      <c r="AY786" s="1"/>
      <c r="AZ786" s="1"/>
      <c r="BD786" s="1"/>
      <c r="BE786" s="1"/>
      <c r="BI786" s="1"/>
      <c r="BJ786" s="1"/>
      <c r="BN786" s="1"/>
      <c r="BO786" s="1"/>
    </row>
    <row r="787" spans="1:67" x14ac:dyDescent="0.25">
      <c r="A787" s="1">
        <v>5911</v>
      </c>
      <c r="B787" s="1" t="s">
        <v>376</v>
      </c>
      <c r="C787" t="s">
        <v>4</v>
      </c>
      <c r="D787" t="s">
        <v>430</v>
      </c>
      <c r="E787" t="s">
        <v>374</v>
      </c>
      <c r="F787" s="54" t="e">
        <f>VLOOKUP(A787,Costs!E:G,3,FALSE)</f>
        <v>#N/A</v>
      </c>
      <c r="G787" s="61">
        <f>Costs!G$24</f>
        <v>0</v>
      </c>
      <c r="K787" s="1"/>
      <c r="L787" s="1"/>
      <c r="P787" s="1"/>
      <c r="Q787" s="1"/>
      <c r="U787" s="1"/>
      <c r="V787" s="1"/>
      <c r="Z787" s="1"/>
      <c r="AA787" s="1"/>
      <c r="AE787" s="1"/>
      <c r="AF787" s="1"/>
      <c r="AJ787" s="1"/>
      <c r="AK787" s="1"/>
      <c r="AO787" s="1"/>
      <c r="AP787" s="1"/>
      <c r="AT787" s="1"/>
      <c r="AU787" s="1"/>
      <c r="AY787" s="1"/>
      <c r="AZ787" s="1"/>
      <c r="BD787" s="1"/>
      <c r="BE787" s="1"/>
      <c r="BI787" s="1"/>
      <c r="BJ787" s="1"/>
      <c r="BN787" s="1"/>
      <c r="BO787" s="1"/>
    </row>
    <row r="788" spans="1:67" x14ac:dyDescent="0.25">
      <c r="A788" s="1">
        <v>592</v>
      </c>
      <c r="C788" t="s">
        <v>2</v>
      </c>
      <c r="D788" t="s">
        <v>430</v>
      </c>
      <c r="E788" t="s">
        <v>374</v>
      </c>
      <c r="F788" s="54" t="e">
        <f>VLOOKUP(A788,Costs!E:G,3,FALSE)</f>
        <v>#N/A</v>
      </c>
      <c r="G788" s="61">
        <f>Costs!G$24</f>
        <v>0</v>
      </c>
      <c r="H788" s="26"/>
      <c r="K788" s="1"/>
      <c r="L788" s="1"/>
      <c r="P788" s="1"/>
      <c r="Q788" s="1"/>
      <c r="U788" s="1"/>
      <c r="V788" s="1"/>
      <c r="Z788" s="1"/>
      <c r="AA788" s="1"/>
      <c r="AE788" s="1"/>
      <c r="AF788" s="1"/>
      <c r="AJ788" s="1"/>
      <c r="AK788" s="1"/>
      <c r="AO788" s="1"/>
      <c r="AP788" s="1"/>
      <c r="AT788" s="1"/>
      <c r="AU788" s="1"/>
      <c r="AY788" s="1"/>
      <c r="AZ788" s="1"/>
      <c r="BD788" s="1"/>
      <c r="BE788" s="1"/>
      <c r="BI788" s="1"/>
      <c r="BJ788" s="1"/>
      <c r="BN788" s="1"/>
      <c r="BO788" s="1"/>
    </row>
    <row r="789" spans="1:67" x14ac:dyDescent="0.25">
      <c r="A789" s="1">
        <v>5921</v>
      </c>
      <c r="B789" s="1" t="s">
        <v>377</v>
      </c>
      <c r="C789" t="s">
        <v>4</v>
      </c>
      <c r="D789" t="s">
        <v>430</v>
      </c>
      <c r="E789" t="s">
        <v>374</v>
      </c>
      <c r="F789" s="54" t="e">
        <f>VLOOKUP(A789,Costs!E:G,3,FALSE)</f>
        <v>#N/A</v>
      </c>
      <c r="G789" s="61">
        <f>Costs!G$24</f>
        <v>0</v>
      </c>
      <c r="K789" s="1"/>
      <c r="L789" s="1"/>
      <c r="P789" s="1"/>
      <c r="Q789" s="1"/>
      <c r="U789" s="1"/>
      <c r="V789" s="1"/>
      <c r="Z789" s="1"/>
      <c r="AA789" s="1"/>
      <c r="AE789" s="1"/>
      <c r="AF789" s="1"/>
      <c r="AJ789" s="1"/>
      <c r="AK789" s="1"/>
      <c r="AO789" s="1"/>
      <c r="AP789" s="1"/>
      <c r="AT789" s="1"/>
      <c r="AU789" s="1"/>
      <c r="AY789" s="1"/>
      <c r="AZ789" s="1"/>
      <c r="BD789" s="1"/>
      <c r="BE789" s="1"/>
      <c r="BI789" s="1"/>
      <c r="BJ789" s="1"/>
      <c r="BN789" s="1"/>
      <c r="BO789" s="1"/>
    </row>
    <row r="790" spans="1:67" x14ac:dyDescent="0.25">
      <c r="A790" s="1">
        <v>5922</v>
      </c>
      <c r="B790" s="1" t="s">
        <v>378</v>
      </c>
      <c r="C790" t="s">
        <v>1</v>
      </c>
      <c r="D790" t="s">
        <v>430</v>
      </c>
      <c r="E790" t="s">
        <v>374</v>
      </c>
      <c r="F790" s="54" t="e">
        <f>VLOOKUP(A790,Costs!E:G,3,FALSE)</f>
        <v>#N/A</v>
      </c>
      <c r="G790" s="61">
        <f>Costs!G$24</f>
        <v>0</v>
      </c>
      <c r="K790" s="1"/>
      <c r="L790" s="1"/>
      <c r="P790" s="1"/>
      <c r="Q790" s="1"/>
      <c r="U790" s="1"/>
      <c r="V790" s="1"/>
      <c r="Z790" s="1"/>
      <c r="AA790" s="1"/>
      <c r="AE790" s="1"/>
      <c r="AF790" s="1"/>
      <c r="AJ790" s="1"/>
      <c r="AK790" s="1"/>
      <c r="AO790" s="1"/>
      <c r="AP790" s="1"/>
      <c r="AT790" s="1"/>
      <c r="AU790" s="1"/>
      <c r="AY790" s="1"/>
      <c r="AZ790" s="1"/>
      <c r="BD790" s="1"/>
      <c r="BE790" s="1"/>
      <c r="BI790" s="1"/>
      <c r="BJ790" s="1"/>
      <c r="BN790" s="1"/>
      <c r="BO790" s="1"/>
    </row>
    <row r="791" spans="1:67" x14ac:dyDescent="0.25">
      <c r="A791" s="1">
        <v>595</v>
      </c>
      <c r="B791" s="1" t="s">
        <v>379</v>
      </c>
      <c r="C791" t="s">
        <v>2</v>
      </c>
      <c r="D791" t="s">
        <v>430</v>
      </c>
      <c r="E791" t="s">
        <v>374</v>
      </c>
      <c r="F791" s="54" t="e">
        <f>VLOOKUP(A791,Costs!E:G,3,FALSE)</f>
        <v>#N/A</v>
      </c>
      <c r="G791" s="61">
        <f>Costs!G$24</f>
        <v>0</v>
      </c>
      <c r="K791" s="1"/>
      <c r="L791" s="1"/>
      <c r="P791" s="1"/>
      <c r="Q791" s="1"/>
      <c r="U791" s="1"/>
      <c r="V791" s="1"/>
      <c r="Z791" s="1"/>
      <c r="AA791" s="1"/>
      <c r="AE791" s="1"/>
      <c r="AF791" s="1"/>
      <c r="AJ791" s="1"/>
      <c r="AK791" s="1"/>
      <c r="AO791" s="1"/>
      <c r="AP791" s="1"/>
      <c r="AT791" s="1"/>
      <c r="AU791" s="1"/>
      <c r="AY791" s="1"/>
      <c r="AZ791" s="1"/>
      <c r="BD791" s="1"/>
      <c r="BE791" s="1"/>
      <c r="BI791" s="1"/>
      <c r="BJ791" s="1"/>
      <c r="BN791" s="1"/>
      <c r="BO791" s="1"/>
    </row>
    <row r="792" spans="1:67" x14ac:dyDescent="0.25">
      <c r="A792" s="1">
        <v>5958</v>
      </c>
      <c r="B792" s="1" t="s">
        <v>380</v>
      </c>
      <c r="C792" t="s">
        <v>4</v>
      </c>
      <c r="D792" t="s">
        <v>430</v>
      </c>
      <c r="E792" t="s">
        <v>374</v>
      </c>
      <c r="F792" s="54" t="e">
        <f>VLOOKUP(A792,Costs!E:G,3,FALSE)</f>
        <v>#N/A</v>
      </c>
      <c r="G792" s="61">
        <f>Costs!G$24</f>
        <v>0</v>
      </c>
      <c r="K792" s="1"/>
      <c r="L792" s="1"/>
      <c r="P792" s="1"/>
      <c r="Q792" s="1"/>
      <c r="U792" s="1"/>
      <c r="V792" s="1"/>
      <c r="Z792" s="1"/>
      <c r="AA792" s="1"/>
      <c r="AE792" s="1"/>
      <c r="AF792" s="1"/>
      <c r="AJ792" s="1"/>
      <c r="AK792" s="1"/>
      <c r="AO792" s="1"/>
      <c r="AP792" s="1"/>
      <c r="AT792" s="1"/>
      <c r="AU792" s="1"/>
      <c r="AY792" s="1"/>
      <c r="AZ792" s="1"/>
      <c r="BD792" s="1"/>
      <c r="BE792" s="1"/>
      <c r="BI792" s="1"/>
      <c r="BJ792" s="1"/>
      <c r="BN792" s="1"/>
      <c r="BO792" s="1"/>
    </row>
    <row r="793" spans="1:67" x14ac:dyDescent="0.25">
      <c r="A793" s="1">
        <v>596</v>
      </c>
      <c r="B793" s="1" t="s">
        <v>381</v>
      </c>
      <c r="C793" t="s">
        <v>2</v>
      </c>
      <c r="D793" t="s">
        <v>430</v>
      </c>
      <c r="E793" t="s">
        <v>374</v>
      </c>
      <c r="F793" s="54" t="e">
        <f>VLOOKUP(A793,Costs!E:G,3,FALSE)</f>
        <v>#N/A</v>
      </c>
      <c r="G793" s="61">
        <f>Costs!G$24</f>
        <v>0</v>
      </c>
      <c r="K793" s="1"/>
      <c r="L793" s="1"/>
      <c r="P793" s="1"/>
      <c r="Q793" s="1"/>
      <c r="U793" s="1"/>
      <c r="V793" s="1"/>
      <c r="Z793" s="1"/>
      <c r="AA793" s="1"/>
      <c r="AE793" s="1"/>
      <c r="AF793" s="1"/>
      <c r="AJ793" s="1"/>
      <c r="AK793" s="1"/>
      <c r="AO793" s="1"/>
      <c r="AP793" s="1"/>
      <c r="AT793" s="1"/>
      <c r="AU793" s="1"/>
      <c r="AY793" s="1"/>
      <c r="AZ793" s="1"/>
      <c r="BD793" s="1"/>
      <c r="BE793" s="1"/>
      <c r="BI793" s="1"/>
      <c r="BJ793" s="1"/>
      <c r="BN793" s="1"/>
      <c r="BO793" s="1"/>
    </row>
    <row r="794" spans="1:67" x14ac:dyDescent="0.25">
      <c r="A794" s="1">
        <v>5962</v>
      </c>
      <c r="B794" s="1" t="s">
        <v>382</v>
      </c>
      <c r="C794" t="s">
        <v>5</v>
      </c>
      <c r="D794" t="s">
        <v>430</v>
      </c>
      <c r="E794" t="s">
        <v>374</v>
      </c>
      <c r="F794" s="54" t="e">
        <f>VLOOKUP(A794,Costs!E:G,3,FALSE)</f>
        <v>#N/A</v>
      </c>
      <c r="G794" s="61">
        <f>Costs!G$24</f>
        <v>0</v>
      </c>
      <c r="K794" s="1"/>
      <c r="L794" s="1"/>
      <c r="P794" s="1"/>
      <c r="Q794" s="1"/>
      <c r="U794" s="1"/>
      <c r="V794" s="1"/>
      <c r="Z794" s="1"/>
      <c r="AA794" s="1"/>
      <c r="AE794" s="1"/>
      <c r="AF794" s="1"/>
      <c r="AJ794" s="1"/>
      <c r="AK794" s="1"/>
      <c r="AO794" s="1"/>
      <c r="AP794" s="1"/>
      <c r="AT794" s="1"/>
      <c r="AU794" s="1"/>
      <c r="AY794" s="1"/>
      <c r="AZ794" s="1"/>
      <c r="BD794" s="1"/>
      <c r="BE794" s="1"/>
      <c r="BI794" s="1"/>
      <c r="BJ794" s="1"/>
      <c r="BN794" s="1"/>
      <c r="BO794" s="1"/>
    </row>
    <row r="795" spans="1:67" x14ac:dyDescent="0.25">
      <c r="A795" s="1">
        <v>597</v>
      </c>
      <c r="C795" t="s">
        <v>2</v>
      </c>
      <c r="D795" t="s">
        <v>430</v>
      </c>
      <c r="E795" t="s">
        <v>374</v>
      </c>
      <c r="F795" s="54" t="e">
        <f>VLOOKUP(A795,Costs!E:G,3,FALSE)</f>
        <v>#N/A</v>
      </c>
      <c r="G795" s="61">
        <f>Costs!G$24</f>
        <v>0</v>
      </c>
      <c r="K795" s="1"/>
      <c r="L795" s="1"/>
      <c r="P795" s="1"/>
      <c r="Q795" s="1"/>
      <c r="U795" s="1"/>
      <c r="V795" s="1"/>
      <c r="Z795" s="1"/>
      <c r="AA795" s="1"/>
      <c r="AE795" s="1"/>
      <c r="AF795" s="1"/>
      <c r="AJ795" s="1"/>
      <c r="AK795" s="1"/>
      <c r="AO795" s="1"/>
      <c r="AP795" s="1"/>
      <c r="AT795" s="1"/>
      <c r="AU795" s="1"/>
      <c r="AY795" s="1"/>
      <c r="AZ795" s="1"/>
      <c r="BD795" s="1"/>
      <c r="BE795" s="1"/>
      <c r="BI795" s="1"/>
      <c r="BJ795" s="1"/>
      <c r="BN795" s="1"/>
      <c r="BO795" s="1"/>
    </row>
    <row r="796" spans="1:67" x14ac:dyDescent="0.25">
      <c r="A796" s="1">
        <v>5974</v>
      </c>
      <c r="B796" s="1" t="s">
        <v>383</v>
      </c>
      <c r="C796" t="s">
        <v>1</v>
      </c>
      <c r="D796" t="s">
        <v>430</v>
      </c>
      <c r="E796" t="s">
        <v>374</v>
      </c>
      <c r="F796" s="54" t="e">
        <f>VLOOKUP(A796,Costs!E:G,3,FALSE)</f>
        <v>#N/A</v>
      </c>
      <c r="G796" s="61">
        <f>Costs!G$24</f>
        <v>0</v>
      </c>
      <c r="K796" s="1"/>
      <c r="L796" s="1"/>
      <c r="P796" s="1"/>
      <c r="Q796" s="1"/>
      <c r="U796" s="1"/>
      <c r="V796" s="1"/>
      <c r="Z796" s="1"/>
      <c r="AA796" s="1"/>
      <c r="AE796" s="1"/>
      <c r="AF796" s="1"/>
      <c r="AJ796" s="1"/>
      <c r="AK796" s="1"/>
      <c r="AO796" s="1"/>
      <c r="AP796" s="1"/>
      <c r="AT796" s="1"/>
      <c r="AU796" s="1"/>
      <c r="AY796" s="1"/>
      <c r="AZ796" s="1"/>
      <c r="BD796" s="1"/>
      <c r="BE796" s="1"/>
      <c r="BI796" s="1"/>
      <c r="BJ796" s="1"/>
      <c r="BN796" s="1"/>
      <c r="BO796" s="1"/>
    </row>
    <row r="797" spans="1:67" x14ac:dyDescent="0.25">
      <c r="A797" s="1">
        <v>5984</v>
      </c>
      <c r="B797" s="1" t="s">
        <v>384</v>
      </c>
      <c r="C797" t="s">
        <v>1</v>
      </c>
      <c r="D797" t="s">
        <v>430</v>
      </c>
      <c r="E797" t="s">
        <v>374</v>
      </c>
      <c r="F797" s="54" t="e">
        <f>VLOOKUP(A797,Costs!E:G,3,FALSE)</f>
        <v>#N/A</v>
      </c>
      <c r="G797" s="61">
        <f>Costs!G$24</f>
        <v>0</v>
      </c>
      <c r="K797" s="1"/>
      <c r="L797" s="1"/>
      <c r="P797" s="1"/>
      <c r="Q797" s="1"/>
      <c r="U797" s="1"/>
      <c r="V797" s="1"/>
      <c r="Z797" s="1"/>
      <c r="AA797" s="1"/>
      <c r="AE797" s="1"/>
      <c r="AF797" s="1"/>
      <c r="AJ797" s="1"/>
      <c r="AK797" s="1"/>
      <c r="AO797" s="1"/>
      <c r="AP797" s="1"/>
      <c r="AT797" s="1"/>
      <c r="AU797" s="1"/>
      <c r="AY797" s="1"/>
      <c r="AZ797" s="1"/>
      <c r="BD797" s="1"/>
      <c r="BE797" s="1"/>
      <c r="BI797" s="1"/>
      <c r="BJ797" s="1"/>
      <c r="BN797" s="1"/>
      <c r="BO797" s="1"/>
    </row>
    <row r="798" spans="1:67" x14ac:dyDescent="0.25">
      <c r="A798" s="1">
        <v>599</v>
      </c>
      <c r="C798" t="s">
        <v>2</v>
      </c>
      <c r="D798" t="s">
        <v>430</v>
      </c>
      <c r="E798" t="s">
        <v>374</v>
      </c>
      <c r="F798" s="54" t="e">
        <f>VLOOKUP(A798,Costs!E:G,3,FALSE)</f>
        <v>#N/A</v>
      </c>
      <c r="G798" s="61">
        <f>Costs!G$24</f>
        <v>0</v>
      </c>
      <c r="K798" s="1"/>
      <c r="L798" s="1"/>
      <c r="P798" s="1"/>
      <c r="Q798" s="1"/>
      <c r="U798" s="1"/>
      <c r="V798" s="1"/>
      <c r="Z798" s="1"/>
      <c r="AA798" s="1"/>
      <c r="AE798" s="1"/>
      <c r="AF798" s="1"/>
      <c r="AJ798" s="1"/>
      <c r="AK798" s="1"/>
      <c r="AO798" s="1"/>
      <c r="AP798" s="1"/>
      <c r="AT798" s="1"/>
      <c r="AU798" s="1"/>
      <c r="AY798" s="1"/>
      <c r="AZ798" s="1"/>
      <c r="BD798" s="1"/>
      <c r="BE798" s="1"/>
      <c r="BI798" s="1"/>
      <c r="BJ798" s="1"/>
      <c r="BN798" s="1"/>
      <c r="BO798" s="1"/>
    </row>
    <row r="799" spans="1:67" x14ac:dyDescent="0.25">
      <c r="A799" s="1">
        <v>5991</v>
      </c>
      <c r="B799" s="1" t="s">
        <v>385</v>
      </c>
      <c r="C799" t="s">
        <v>4</v>
      </c>
      <c r="D799" t="s">
        <v>430</v>
      </c>
      <c r="E799" t="s">
        <v>374</v>
      </c>
      <c r="F799" s="54" t="e">
        <f>VLOOKUP(A799,Costs!E:G,3,FALSE)</f>
        <v>#N/A</v>
      </c>
      <c r="G799" s="61">
        <f>Costs!G$24</f>
        <v>0</v>
      </c>
      <c r="K799" s="1"/>
      <c r="L799" s="1"/>
      <c r="P799" s="1"/>
      <c r="Q799" s="1"/>
      <c r="U799" s="1"/>
      <c r="V799" s="1"/>
      <c r="Z799" s="1"/>
      <c r="AA799" s="1"/>
      <c r="AE799" s="1"/>
      <c r="AF799" s="1"/>
      <c r="AJ799" s="1"/>
      <c r="AK799" s="1"/>
      <c r="AO799" s="1"/>
      <c r="AP799" s="1"/>
      <c r="AT799" s="1"/>
      <c r="AU799" s="1"/>
      <c r="AY799" s="1"/>
      <c r="AZ799" s="1"/>
      <c r="BD799" s="1"/>
      <c r="BE799" s="1"/>
      <c r="BI799" s="1"/>
      <c r="BJ799" s="1"/>
      <c r="BN799" s="1"/>
      <c r="BO799" s="1"/>
    </row>
    <row r="800" spans="1:67" x14ac:dyDescent="0.25">
      <c r="A800" s="1">
        <v>5992</v>
      </c>
      <c r="B800" s="1" t="s">
        <v>386</v>
      </c>
      <c r="C800" t="s">
        <v>1</v>
      </c>
      <c r="D800" t="s">
        <v>430</v>
      </c>
      <c r="E800" t="s">
        <v>374</v>
      </c>
      <c r="F800" s="54" t="e">
        <f>VLOOKUP(A800,Costs!E:G,3,FALSE)</f>
        <v>#N/A</v>
      </c>
      <c r="G800" s="61">
        <f>Costs!G$24</f>
        <v>0</v>
      </c>
      <c r="K800" s="1"/>
      <c r="L800" s="1"/>
      <c r="P800" s="1"/>
      <c r="Q800" s="1"/>
      <c r="U800" s="1"/>
      <c r="V800" s="1"/>
      <c r="Z800" s="1"/>
      <c r="AA800" s="1"/>
      <c r="AE800" s="1"/>
      <c r="AF800" s="1"/>
      <c r="AJ800" s="1"/>
      <c r="AK800" s="1"/>
      <c r="AO800" s="1"/>
      <c r="AP800" s="1"/>
      <c r="AT800" s="1"/>
      <c r="AU800" s="1"/>
      <c r="AY800" s="1"/>
      <c r="AZ800" s="1"/>
      <c r="BD800" s="1"/>
      <c r="BE800" s="1"/>
      <c r="BI800" s="1"/>
      <c r="BJ800" s="1"/>
      <c r="BN800" s="1"/>
      <c r="BO800" s="1"/>
    </row>
    <row r="801" spans="1:70" x14ac:dyDescent="0.25">
      <c r="A801" s="69">
        <v>59998</v>
      </c>
      <c r="B801" s="69" t="s">
        <v>387</v>
      </c>
      <c r="C801" s="68" t="s">
        <v>6</v>
      </c>
      <c r="D801" s="68" t="s">
        <v>430</v>
      </c>
      <c r="E801" s="68" t="s">
        <v>374</v>
      </c>
      <c r="F801" s="54" t="e">
        <f>VLOOKUP(A801,Costs!E:G,3,FALSE)</f>
        <v>#N/A</v>
      </c>
      <c r="G801" s="61">
        <f>Costs!G$24</f>
        <v>0</v>
      </c>
      <c r="H801" s="71"/>
      <c r="K801" s="1"/>
      <c r="L801" s="1"/>
      <c r="P801" s="1"/>
      <c r="Q801" s="1"/>
      <c r="U801" s="1"/>
      <c r="V801" s="1"/>
      <c r="Z801" s="1"/>
      <c r="AA801" s="1"/>
      <c r="AE801" s="1"/>
      <c r="AF801" s="1"/>
      <c r="AJ801" s="1"/>
      <c r="AK801" s="1"/>
      <c r="AO801" s="1"/>
      <c r="AP801" s="1"/>
      <c r="AT801" s="1"/>
      <c r="AU801" s="1"/>
      <c r="AY801" s="1"/>
      <c r="AZ801" s="1"/>
      <c r="BD801" s="1"/>
      <c r="BE801" s="1"/>
      <c r="BI801" s="1"/>
      <c r="BJ801" s="1"/>
      <c r="BN801" s="1"/>
      <c r="BO801" s="1"/>
    </row>
    <row r="802" spans="1:70" ht="15.75" thickBot="1" x14ac:dyDescent="0.3">
      <c r="A802" s="69">
        <v>59999</v>
      </c>
      <c r="B802" s="69" t="s">
        <v>388</v>
      </c>
      <c r="C802" s="68" t="s">
        <v>2</v>
      </c>
      <c r="D802" s="68" t="s">
        <v>430</v>
      </c>
      <c r="E802" s="68" t="s">
        <v>374</v>
      </c>
      <c r="F802" s="76" t="e">
        <f>VLOOKUP(A802,Costs!E:G,3,FALSE)</f>
        <v>#N/A</v>
      </c>
      <c r="G802" s="77">
        <f>Costs!G$24</f>
        <v>0</v>
      </c>
      <c r="H802" s="71"/>
      <c r="J802" s="2"/>
      <c r="K802" s="22"/>
      <c r="L802" s="22"/>
      <c r="M802" s="2"/>
      <c r="N802" s="2"/>
      <c r="O802" s="2"/>
      <c r="P802" s="22"/>
      <c r="Q802" s="22"/>
      <c r="R802" s="2"/>
      <c r="S802" s="2"/>
      <c r="T802" s="2"/>
      <c r="U802" s="22"/>
      <c r="V802" s="22"/>
      <c r="W802" s="2"/>
      <c r="X802" s="2"/>
      <c r="Y802" s="2"/>
      <c r="Z802" s="22"/>
      <c r="AA802" s="22"/>
      <c r="AB802" s="2"/>
      <c r="AC802" s="2"/>
      <c r="AD802" s="2"/>
      <c r="AE802" s="22"/>
      <c r="AF802" s="22"/>
      <c r="AG802" s="2"/>
      <c r="AH802" s="2"/>
      <c r="AI802" s="2"/>
      <c r="AJ802" s="22"/>
      <c r="AK802" s="22"/>
      <c r="AL802" s="2"/>
      <c r="AM802" s="2"/>
      <c r="AN802" s="2"/>
      <c r="AO802" s="22"/>
      <c r="AP802" s="22"/>
      <c r="AQ802" s="2"/>
      <c r="AR802" s="2"/>
      <c r="AS802" s="2"/>
      <c r="AT802" s="22"/>
      <c r="AU802" s="22"/>
      <c r="AV802" s="2"/>
      <c r="AW802" s="2"/>
      <c r="AX802" s="2"/>
      <c r="AY802" s="22"/>
      <c r="AZ802" s="22"/>
      <c r="BA802" s="2"/>
      <c r="BB802" s="2"/>
      <c r="BC802" s="2"/>
      <c r="BD802" s="22"/>
      <c r="BE802" s="22"/>
      <c r="BF802" s="2"/>
      <c r="BG802" s="2"/>
      <c r="BH802" s="2"/>
      <c r="BI802" s="22"/>
      <c r="BJ802" s="22"/>
      <c r="BK802" s="2"/>
      <c r="BL802" s="2"/>
      <c r="BM802" s="2"/>
      <c r="BN802" s="22"/>
      <c r="BO802" s="22"/>
      <c r="BP802" s="2"/>
      <c r="BQ802" s="2"/>
      <c r="BR802" s="2"/>
    </row>
    <row r="803" spans="1:70" x14ac:dyDescent="0.25">
      <c r="A803" s="1">
        <v>6</v>
      </c>
      <c r="B803" s="1" t="s">
        <v>389</v>
      </c>
      <c r="C803" t="s">
        <v>2</v>
      </c>
      <c r="D803" t="s">
        <v>429</v>
      </c>
      <c r="E803" t="s">
        <v>389</v>
      </c>
      <c r="F803" s="54" t="e">
        <f>VLOOKUP(A803,Costs!E:G,3,FALSE)</f>
        <v>#N/A</v>
      </c>
      <c r="G803" s="61">
        <f>Costs!G$24</f>
        <v>0</v>
      </c>
      <c r="K803" s="1"/>
      <c r="L803" s="1"/>
      <c r="P803" s="1"/>
      <c r="Q803" s="1"/>
      <c r="U803" s="1"/>
      <c r="V803" s="1"/>
      <c r="Z803" s="1"/>
      <c r="AA803" s="1"/>
      <c r="AE803" s="1"/>
      <c r="AF803" s="1"/>
      <c r="AJ803" s="1"/>
      <c r="AK803" s="1"/>
      <c r="AO803" s="1"/>
      <c r="AP803" s="1"/>
      <c r="AT803" s="1"/>
      <c r="AU803" s="1"/>
      <c r="AY803" s="1"/>
      <c r="AZ803" s="1"/>
      <c r="BD803" s="1"/>
      <c r="BE803" s="1"/>
      <c r="BI803" s="1"/>
      <c r="BJ803" s="1"/>
      <c r="BN803" s="1"/>
      <c r="BO803" s="1"/>
    </row>
    <row r="804" spans="1:70" x14ac:dyDescent="0.25">
      <c r="A804" s="29">
        <v>6612</v>
      </c>
      <c r="B804" s="29" t="s">
        <v>390</v>
      </c>
      <c r="C804" s="18" t="s">
        <v>0</v>
      </c>
      <c r="D804" s="18" t="s">
        <v>430</v>
      </c>
      <c r="E804" s="18" t="s">
        <v>389</v>
      </c>
      <c r="F804" s="54" t="e">
        <f>VLOOKUP(A804,Costs!E:G,3,FALSE)</f>
        <v>#N/A</v>
      </c>
      <c r="G804" s="61">
        <f>Costs!G$24</f>
        <v>0</v>
      </c>
      <c r="H804" s="32"/>
      <c r="K804" s="1"/>
      <c r="L804" s="1"/>
      <c r="P804" s="1"/>
      <c r="Q804" s="1"/>
      <c r="U804" s="1"/>
      <c r="V804" s="1"/>
      <c r="Z804" s="1"/>
      <c r="AA804" s="1"/>
      <c r="AE804" s="1"/>
      <c r="AF804" s="1"/>
      <c r="AJ804" s="1"/>
      <c r="AK804" s="1"/>
      <c r="AO804" s="1"/>
      <c r="AP804" s="1"/>
      <c r="AT804" s="1"/>
      <c r="AU804" s="1"/>
      <c r="AY804" s="1"/>
      <c r="AZ804" s="1"/>
      <c r="BD804" s="1"/>
      <c r="BE804" s="1"/>
      <c r="BI804" s="1"/>
      <c r="BJ804" s="1"/>
      <c r="BN804" s="1"/>
      <c r="BO804" s="1"/>
    </row>
    <row r="805" spans="1:70" x14ac:dyDescent="0.25">
      <c r="A805" s="29">
        <v>6613</v>
      </c>
      <c r="B805" s="29" t="s">
        <v>391</v>
      </c>
      <c r="C805" s="18" t="s">
        <v>0</v>
      </c>
      <c r="D805" s="18" t="s">
        <v>430</v>
      </c>
      <c r="E805" s="18" t="s">
        <v>389</v>
      </c>
      <c r="F805" s="54" t="e">
        <f>VLOOKUP(A805,Costs!E:G,3,FALSE)</f>
        <v>#N/A</v>
      </c>
      <c r="G805" s="61">
        <f>Costs!G$24</f>
        <v>0</v>
      </c>
      <c r="H805" s="32"/>
      <c r="K805" s="1"/>
      <c r="L805" s="1"/>
      <c r="P805" s="1"/>
      <c r="Q805" s="1"/>
      <c r="U805" s="1"/>
      <c r="V805" s="1"/>
      <c r="Z805" s="1"/>
      <c r="AA805" s="1"/>
      <c r="AE805" s="1"/>
      <c r="AF805" s="1"/>
      <c r="AJ805" s="1"/>
      <c r="AK805" s="1"/>
      <c r="AO805" s="1"/>
      <c r="AP805" s="1"/>
      <c r="AT805" s="1"/>
      <c r="AU805" s="1"/>
      <c r="AY805" s="1"/>
      <c r="AZ805" s="1"/>
      <c r="BD805" s="1"/>
      <c r="BE805" s="1"/>
      <c r="BI805" s="1"/>
      <c r="BJ805" s="1"/>
      <c r="BN805" s="1"/>
      <c r="BO805" s="1"/>
    </row>
    <row r="806" spans="1:70" x14ac:dyDescent="0.25">
      <c r="A806" s="29">
        <v>6632</v>
      </c>
      <c r="B806" s="29" t="s">
        <v>392</v>
      </c>
      <c r="C806" s="18" t="s">
        <v>0</v>
      </c>
      <c r="D806" s="18" t="s">
        <v>430</v>
      </c>
      <c r="E806" s="18" t="s">
        <v>389</v>
      </c>
      <c r="F806" s="54" t="e">
        <f>VLOOKUP(A806,Costs!E:G,3,FALSE)</f>
        <v>#N/A</v>
      </c>
      <c r="G806" s="61">
        <f>Costs!G$24</f>
        <v>0</v>
      </c>
      <c r="H806" s="32"/>
      <c r="K806" s="1"/>
      <c r="L806" s="1"/>
      <c r="P806" s="1"/>
      <c r="Q806" s="1"/>
      <c r="U806" s="1"/>
      <c r="V806" s="1"/>
      <c r="Z806" s="1"/>
      <c r="AA806" s="1"/>
      <c r="AE806" s="1"/>
      <c r="AF806" s="1"/>
      <c r="AJ806" s="1"/>
      <c r="AK806" s="1"/>
      <c r="AO806" s="1"/>
      <c r="AP806" s="1"/>
      <c r="AT806" s="1"/>
      <c r="AU806" s="1"/>
      <c r="AY806" s="1"/>
      <c r="AZ806" s="1"/>
      <c r="BD806" s="1"/>
      <c r="BE806" s="1"/>
      <c r="BI806" s="1"/>
      <c r="BJ806" s="1"/>
      <c r="BN806" s="1"/>
      <c r="BO806" s="1"/>
    </row>
    <row r="807" spans="1:70" x14ac:dyDescent="0.25">
      <c r="A807" s="29">
        <v>6633</v>
      </c>
      <c r="B807" s="29" t="s">
        <v>393</v>
      </c>
      <c r="C807" s="18" t="s">
        <v>0</v>
      </c>
      <c r="D807" s="18" t="s">
        <v>430</v>
      </c>
      <c r="E807" s="18" t="s">
        <v>389</v>
      </c>
      <c r="F807" s="54" t="e">
        <f>VLOOKUP(A807,Costs!E:G,3,FALSE)</f>
        <v>#N/A</v>
      </c>
      <c r="G807" s="61">
        <f>Costs!G$24</f>
        <v>0</v>
      </c>
      <c r="H807" s="32"/>
      <c r="K807" s="1"/>
      <c r="L807" s="1"/>
      <c r="P807" s="1"/>
      <c r="Q807" s="1"/>
      <c r="U807" s="1"/>
      <c r="V807" s="1"/>
      <c r="Z807" s="1"/>
      <c r="AA807" s="1"/>
      <c r="AE807" s="1"/>
      <c r="AF807" s="1"/>
      <c r="AJ807" s="1"/>
      <c r="AK807" s="1"/>
      <c r="AO807" s="1"/>
      <c r="AP807" s="1"/>
      <c r="AT807" s="1"/>
      <c r="AU807" s="1"/>
      <c r="AY807" s="1"/>
      <c r="AZ807" s="1"/>
      <c r="BD807" s="1"/>
      <c r="BE807" s="1"/>
      <c r="BI807" s="1"/>
      <c r="BJ807" s="1"/>
      <c r="BN807" s="1"/>
      <c r="BO807" s="1"/>
    </row>
    <row r="808" spans="1:70" x14ac:dyDescent="0.25">
      <c r="A808" s="29">
        <v>67</v>
      </c>
      <c r="B808" s="29" t="s">
        <v>394</v>
      </c>
      <c r="C808" s="18" t="s">
        <v>2</v>
      </c>
      <c r="D808" s="18" t="s">
        <v>430</v>
      </c>
      <c r="E808" s="18" t="s">
        <v>394</v>
      </c>
      <c r="F808" s="54" t="e">
        <f>VLOOKUP(A808,Costs!E:G,3,FALSE)</f>
        <v>#N/A</v>
      </c>
      <c r="G808" s="61">
        <f>Costs!G$24</f>
        <v>0</v>
      </c>
      <c r="H808" s="32"/>
      <c r="K808" s="1"/>
      <c r="L808" s="1"/>
      <c r="P808" s="1"/>
      <c r="Q808" s="1"/>
      <c r="U808" s="1"/>
      <c r="V808" s="1"/>
      <c r="Z808" s="1"/>
      <c r="AA808" s="1"/>
      <c r="AE808" s="1"/>
      <c r="AF808" s="1"/>
      <c r="AJ808" s="1"/>
      <c r="AK808" s="1"/>
      <c r="AO808" s="1"/>
      <c r="AP808" s="1"/>
      <c r="AT808" s="1"/>
      <c r="AU808" s="1"/>
      <c r="AY808" s="1"/>
      <c r="AZ808" s="1"/>
      <c r="BD808" s="1"/>
      <c r="BE808" s="1"/>
      <c r="BI808" s="1"/>
      <c r="BJ808" s="1"/>
      <c r="BN808" s="1"/>
      <c r="BO808" s="1"/>
    </row>
    <row r="809" spans="1:70" x14ac:dyDescent="0.25">
      <c r="A809" s="29">
        <v>6721</v>
      </c>
      <c r="B809" s="29" t="s">
        <v>395</v>
      </c>
      <c r="C809" s="18" t="s">
        <v>3</v>
      </c>
      <c r="D809" s="18" t="s">
        <v>430</v>
      </c>
      <c r="E809" s="18" t="s">
        <v>394</v>
      </c>
      <c r="F809" s="54" t="e">
        <f>VLOOKUP(A809,Costs!E:G,3,FALSE)</f>
        <v>#N/A</v>
      </c>
      <c r="G809" s="61">
        <f>Costs!G$24</f>
        <v>0</v>
      </c>
      <c r="H809" s="32"/>
      <c r="K809" s="1"/>
      <c r="L809" s="1"/>
      <c r="P809" s="1"/>
      <c r="Q809" s="1"/>
      <c r="U809" s="1"/>
      <c r="V809" s="1"/>
      <c r="Z809" s="1"/>
      <c r="AA809" s="1"/>
      <c r="AE809" s="1"/>
      <c r="AF809" s="1"/>
      <c r="AJ809" s="1"/>
      <c r="AK809" s="1"/>
      <c r="AO809" s="1"/>
      <c r="AP809" s="1"/>
      <c r="AT809" s="1"/>
      <c r="AU809" s="1"/>
      <c r="AY809" s="1"/>
      <c r="AZ809" s="1"/>
      <c r="BD809" s="1"/>
      <c r="BE809" s="1"/>
      <c r="BI809" s="1"/>
      <c r="BJ809" s="1"/>
      <c r="BN809" s="1"/>
      <c r="BO809" s="1"/>
    </row>
    <row r="810" spans="1:70" x14ac:dyDescent="0.25">
      <c r="A810" s="29">
        <v>6722</v>
      </c>
      <c r="B810" s="29" t="s">
        <v>396</v>
      </c>
      <c r="C810" s="18" t="s">
        <v>0</v>
      </c>
      <c r="D810" s="18" t="s">
        <v>430</v>
      </c>
      <c r="E810" s="18" t="s">
        <v>394</v>
      </c>
      <c r="F810" s="54" t="e">
        <f>VLOOKUP(A810,Costs!E:G,3,FALSE)</f>
        <v>#N/A</v>
      </c>
      <c r="G810" s="61">
        <f>Costs!G$24</f>
        <v>0</v>
      </c>
      <c r="H810" s="32"/>
      <c r="K810" s="1"/>
      <c r="L810" s="1"/>
      <c r="P810" s="1"/>
      <c r="Q810" s="1"/>
      <c r="U810" s="1"/>
      <c r="V810" s="1"/>
      <c r="Z810" s="1"/>
      <c r="AA810" s="1"/>
      <c r="AE810" s="1"/>
      <c r="AF810" s="1"/>
      <c r="AJ810" s="1"/>
      <c r="AK810" s="1"/>
      <c r="AO810" s="1"/>
      <c r="AP810" s="1"/>
      <c r="AT810" s="1"/>
      <c r="AU810" s="1"/>
      <c r="AY810" s="1"/>
      <c r="AZ810" s="1"/>
      <c r="BD810" s="1"/>
      <c r="BE810" s="1"/>
      <c r="BI810" s="1"/>
      <c r="BJ810" s="1"/>
      <c r="BN810" s="1"/>
      <c r="BO810" s="1"/>
    </row>
    <row r="811" spans="1:70" x14ac:dyDescent="0.25">
      <c r="A811" s="29">
        <v>6723</v>
      </c>
      <c r="B811" s="29" t="s">
        <v>397</v>
      </c>
      <c r="C811" s="18" t="s">
        <v>0</v>
      </c>
      <c r="D811" s="18" t="s">
        <v>430</v>
      </c>
      <c r="E811" s="18" t="s">
        <v>394</v>
      </c>
      <c r="F811" s="54" t="e">
        <f>VLOOKUP(A811,Costs!E:G,3,FALSE)</f>
        <v>#N/A</v>
      </c>
      <c r="G811" s="61">
        <f>Costs!G$24</f>
        <v>0</v>
      </c>
      <c r="H811" s="32"/>
      <c r="K811" s="1"/>
      <c r="L811" s="1"/>
      <c r="P811" s="1"/>
      <c r="Q811" s="1"/>
      <c r="U811" s="1"/>
      <c r="V811" s="1"/>
      <c r="Z811" s="1"/>
      <c r="AA811" s="1"/>
      <c r="AE811" s="1"/>
      <c r="AF811" s="1"/>
      <c r="AJ811" s="1"/>
      <c r="AK811" s="1"/>
      <c r="AO811" s="1"/>
      <c r="AP811" s="1"/>
      <c r="AT811" s="1"/>
      <c r="AU811" s="1"/>
      <c r="AY811" s="1"/>
      <c r="AZ811" s="1"/>
      <c r="BD811" s="1"/>
      <c r="BE811" s="1"/>
      <c r="BI811" s="1"/>
      <c r="BJ811" s="1"/>
      <c r="BN811" s="1"/>
      <c r="BO811" s="1"/>
    </row>
    <row r="812" spans="1:70" x14ac:dyDescent="0.25">
      <c r="A812" s="29">
        <v>6731</v>
      </c>
      <c r="B812" s="29" t="s">
        <v>398</v>
      </c>
      <c r="C812" s="18" t="s">
        <v>3</v>
      </c>
      <c r="D812" s="18" t="s">
        <v>430</v>
      </c>
      <c r="E812" s="18" t="s">
        <v>394</v>
      </c>
      <c r="F812" s="54" t="e">
        <f>VLOOKUP(A812,Costs!E:G,3,FALSE)</f>
        <v>#N/A</v>
      </c>
      <c r="G812" s="61">
        <f>Costs!G$24</f>
        <v>0</v>
      </c>
      <c r="H812" s="32"/>
      <c r="K812" s="1"/>
      <c r="L812" s="1"/>
      <c r="P812" s="1"/>
      <c r="Q812" s="1"/>
      <c r="U812" s="1"/>
      <c r="V812" s="1"/>
      <c r="Z812" s="1"/>
      <c r="AA812" s="1"/>
      <c r="AE812" s="1"/>
      <c r="AF812" s="1"/>
      <c r="AJ812" s="1"/>
      <c r="AK812" s="1"/>
      <c r="AO812" s="1"/>
      <c r="AP812" s="1"/>
      <c r="AT812" s="1"/>
      <c r="AU812" s="1"/>
      <c r="AY812" s="1"/>
      <c r="AZ812" s="1"/>
      <c r="BD812" s="1"/>
      <c r="BE812" s="1"/>
      <c r="BI812" s="1"/>
      <c r="BJ812" s="1"/>
      <c r="BN812" s="1"/>
      <c r="BO812" s="1"/>
    </row>
    <row r="813" spans="1:70" x14ac:dyDescent="0.25">
      <c r="A813" s="29">
        <v>6732</v>
      </c>
      <c r="B813" s="29" t="s">
        <v>399</v>
      </c>
      <c r="C813" s="18" t="s">
        <v>0</v>
      </c>
      <c r="D813" s="18" t="s">
        <v>430</v>
      </c>
      <c r="E813" s="18" t="s">
        <v>394</v>
      </c>
      <c r="F813" s="54" t="e">
        <f>VLOOKUP(A813,Costs!E:G,3,FALSE)</f>
        <v>#N/A</v>
      </c>
      <c r="G813" s="61">
        <f>Costs!G$24</f>
        <v>0</v>
      </c>
      <c r="H813" s="32"/>
      <c r="K813" s="1"/>
      <c r="L813" s="1"/>
      <c r="P813" s="1"/>
      <c r="Q813" s="1"/>
      <c r="U813" s="1"/>
      <c r="V813" s="1"/>
      <c r="Z813" s="1"/>
      <c r="AA813" s="1"/>
      <c r="AE813" s="1"/>
      <c r="AF813" s="1"/>
      <c r="AJ813" s="1"/>
      <c r="AK813" s="1"/>
      <c r="AO813" s="1"/>
      <c r="AP813" s="1"/>
      <c r="AT813" s="1"/>
      <c r="AU813" s="1"/>
      <c r="AY813" s="1"/>
      <c r="AZ813" s="1"/>
      <c r="BD813" s="1"/>
      <c r="BE813" s="1"/>
      <c r="BI813" s="1"/>
      <c r="BJ813" s="1"/>
      <c r="BN813" s="1"/>
      <c r="BO813" s="1"/>
    </row>
    <row r="814" spans="1:70" x14ac:dyDescent="0.25">
      <c r="A814" s="29">
        <v>6733</v>
      </c>
      <c r="B814" s="29" t="s">
        <v>400</v>
      </c>
      <c r="C814" s="18" t="s">
        <v>0</v>
      </c>
      <c r="D814" s="18" t="s">
        <v>430</v>
      </c>
      <c r="E814" s="18" t="s">
        <v>394</v>
      </c>
      <c r="F814" s="54" t="e">
        <f>VLOOKUP(A814,Costs!E:G,3,FALSE)</f>
        <v>#N/A</v>
      </c>
      <c r="G814" s="61">
        <f>Costs!G$24</f>
        <v>0</v>
      </c>
      <c r="H814" s="32"/>
      <c r="K814" s="1"/>
      <c r="L814" s="1"/>
      <c r="P814" s="1"/>
      <c r="Q814" s="1"/>
      <c r="U814" s="1"/>
      <c r="V814" s="1"/>
      <c r="Z814" s="1"/>
      <c r="AA814" s="1"/>
      <c r="AE814" s="1"/>
      <c r="AF814" s="1"/>
      <c r="AJ814" s="1"/>
      <c r="AK814" s="1"/>
      <c r="AO814" s="1"/>
      <c r="AP814" s="1"/>
      <c r="AT814" s="1"/>
      <c r="AU814" s="1"/>
      <c r="AY814" s="1"/>
      <c r="AZ814" s="1"/>
      <c r="BD814" s="1"/>
      <c r="BE814" s="1"/>
      <c r="BI814" s="1"/>
      <c r="BJ814" s="1"/>
      <c r="BN814" s="1"/>
      <c r="BO814" s="1"/>
    </row>
    <row r="815" spans="1:70" x14ac:dyDescent="0.25">
      <c r="A815" s="29">
        <v>68</v>
      </c>
      <c r="B815" s="29" t="s">
        <v>401</v>
      </c>
      <c r="C815" s="18" t="s">
        <v>2</v>
      </c>
      <c r="D815" s="18" t="s">
        <v>430</v>
      </c>
      <c r="E815" s="18" t="s">
        <v>401</v>
      </c>
      <c r="F815" s="54" t="e">
        <f>VLOOKUP(A815,Costs!E:G,3,FALSE)</f>
        <v>#N/A</v>
      </c>
      <c r="G815" s="61">
        <f>Costs!G$24</f>
        <v>0</v>
      </c>
      <c r="H815" s="32"/>
      <c r="K815" s="1"/>
      <c r="L815" s="1"/>
      <c r="P815" s="1"/>
      <c r="Q815" s="1"/>
      <c r="U815" s="1"/>
      <c r="V815" s="1"/>
      <c r="Z815" s="1"/>
      <c r="AA815" s="1"/>
      <c r="AE815" s="1"/>
      <c r="AF815" s="1"/>
      <c r="AJ815" s="1"/>
      <c r="AK815" s="1"/>
      <c r="AO815" s="1"/>
      <c r="AP815" s="1"/>
      <c r="AT815" s="1"/>
      <c r="AU815" s="1"/>
      <c r="AY815" s="1"/>
      <c r="AZ815" s="1"/>
      <c r="BD815" s="1"/>
      <c r="BE815" s="1"/>
      <c r="BI815" s="1"/>
      <c r="BJ815" s="1"/>
      <c r="BN815" s="1"/>
      <c r="BO815" s="1"/>
    </row>
    <row r="816" spans="1:70" x14ac:dyDescent="0.25">
      <c r="A816" s="29">
        <v>6821</v>
      </c>
      <c r="B816" s="29" t="s">
        <v>402</v>
      </c>
      <c r="C816" s="18" t="s">
        <v>1</v>
      </c>
      <c r="D816" s="18" t="s">
        <v>430</v>
      </c>
      <c r="E816" s="18" t="s">
        <v>401</v>
      </c>
      <c r="F816" s="54" t="e">
        <f>VLOOKUP(A816,Costs!E:G,3,FALSE)</f>
        <v>#N/A</v>
      </c>
      <c r="G816" s="61">
        <f>Costs!G$24</f>
        <v>0</v>
      </c>
      <c r="H816" s="32"/>
      <c r="K816" s="1"/>
      <c r="L816" s="1"/>
      <c r="P816" s="1"/>
      <c r="Q816" s="1"/>
      <c r="U816" s="1"/>
      <c r="V816" s="1"/>
      <c r="Z816" s="1"/>
      <c r="AA816" s="1"/>
      <c r="AE816" s="1"/>
      <c r="AF816" s="1"/>
      <c r="AJ816" s="1"/>
      <c r="AK816" s="1"/>
      <c r="AO816" s="1"/>
      <c r="AP816" s="1"/>
      <c r="AT816" s="1"/>
      <c r="AU816" s="1"/>
      <c r="AY816" s="1"/>
      <c r="AZ816" s="1"/>
      <c r="BD816" s="1"/>
      <c r="BE816" s="1"/>
      <c r="BI816" s="1"/>
      <c r="BJ816" s="1"/>
      <c r="BN816" s="1"/>
      <c r="BO816" s="1"/>
    </row>
    <row r="817" spans="1:70" x14ac:dyDescent="0.25">
      <c r="A817" s="29">
        <v>6822</v>
      </c>
      <c r="B817" s="29" t="s">
        <v>403</v>
      </c>
      <c r="C817" s="18" t="s">
        <v>2</v>
      </c>
      <c r="D817" s="18" t="s">
        <v>430</v>
      </c>
      <c r="E817" s="18" t="s">
        <v>401</v>
      </c>
      <c r="F817" s="54" t="e">
        <f>VLOOKUP(A817,Costs!E:G,3,FALSE)</f>
        <v>#N/A</v>
      </c>
      <c r="G817" s="61">
        <f>Costs!G$24</f>
        <v>0</v>
      </c>
      <c r="H817" s="32"/>
      <c r="K817" s="1"/>
      <c r="L817" s="1"/>
      <c r="P817" s="1"/>
      <c r="Q817" s="1"/>
      <c r="U817" s="1"/>
      <c r="V817" s="1"/>
      <c r="Z817" s="1"/>
      <c r="AA817" s="1"/>
      <c r="AE817" s="1"/>
      <c r="AF817" s="1"/>
      <c r="AJ817" s="1"/>
      <c r="AK817" s="1"/>
      <c r="AO817" s="1"/>
      <c r="AP817" s="1"/>
      <c r="AT817" s="1"/>
      <c r="AU817" s="1"/>
      <c r="AY817" s="1"/>
      <c r="AZ817" s="1"/>
      <c r="BD817" s="1"/>
      <c r="BE817" s="1"/>
      <c r="BI817" s="1"/>
      <c r="BJ817" s="1"/>
      <c r="BN817" s="1"/>
      <c r="BO817" s="1"/>
    </row>
    <row r="818" spans="1:70" x14ac:dyDescent="0.25">
      <c r="A818" s="29">
        <v>6823</v>
      </c>
      <c r="B818" s="29" t="s">
        <v>404</v>
      </c>
      <c r="C818" s="18" t="s">
        <v>1</v>
      </c>
      <c r="D818" s="18" t="s">
        <v>430</v>
      </c>
      <c r="E818" s="18" t="s">
        <v>401</v>
      </c>
      <c r="F818" s="54" t="e">
        <f>VLOOKUP(A818,Costs!E:G,3,FALSE)</f>
        <v>#N/A</v>
      </c>
      <c r="G818" s="61">
        <f>Costs!G$24</f>
        <v>0</v>
      </c>
      <c r="H818" s="32"/>
      <c r="K818" s="1"/>
      <c r="L818" s="1"/>
      <c r="P818" s="1"/>
      <c r="Q818" s="1"/>
      <c r="U818" s="1"/>
      <c r="V818" s="1"/>
      <c r="Z818" s="1"/>
      <c r="AA818" s="1"/>
      <c r="AE818" s="1"/>
      <c r="AF818" s="1"/>
      <c r="AJ818" s="1"/>
      <c r="AK818" s="1"/>
      <c r="AO818" s="1"/>
      <c r="AP818" s="1"/>
      <c r="AT818" s="1"/>
      <c r="AU818" s="1"/>
      <c r="AY818" s="1"/>
      <c r="AZ818" s="1"/>
      <c r="BD818" s="1"/>
      <c r="BE818" s="1"/>
      <c r="BI818" s="1"/>
      <c r="BJ818" s="1"/>
      <c r="BN818" s="1"/>
      <c r="BO818" s="1"/>
    </row>
    <row r="819" spans="1:70" x14ac:dyDescent="0.25">
      <c r="A819" s="1">
        <v>69</v>
      </c>
      <c r="B819" s="1" t="s">
        <v>405</v>
      </c>
      <c r="C819" t="s">
        <v>0</v>
      </c>
      <c r="D819" t="s">
        <v>429</v>
      </c>
      <c r="E819" t="s">
        <v>405</v>
      </c>
      <c r="F819" s="54" t="e">
        <f>VLOOKUP(A819,Costs!E:G,3,FALSE)</f>
        <v>#N/A</v>
      </c>
      <c r="G819" s="61">
        <f>Costs!G$24</f>
        <v>0</v>
      </c>
      <c r="K819" s="1"/>
      <c r="L819" s="1"/>
      <c r="P819" s="1"/>
      <c r="Q819" s="1"/>
      <c r="U819" s="1"/>
      <c r="V819" s="1"/>
      <c r="Z819" s="1"/>
      <c r="AA819" s="1"/>
      <c r="AE819" s="1"/>
      <c r="AF819" s="1"/>
      <c r="AJ819" s="1"/>
      <c r="AK819" s="1"/>
      <c r="AO819" s="1"/>
      <c r="AP819" s="1"/>
      <c r="AT819" s="1"/>
      <c r="AU819" s="1"/>
      <c r="AY819" s="1"/>
      <c r="AZ819" s="1"/>
      <c r="BD819" s="1"/>
      <c r="BE819" s="1"/>
      <c r="BI819" s="1"/>
      <c r="BJ819" s="1"/>
      <c r="BN819" s="1"/>
      <c r="BO819" s="1"/>
    </row>
    <row r="820" spans="1:70" x14ac:dyDescent="0.25">
      <c r="A820" s="1">
        <v>691</v>
      </c>
      <c r="B820" s="1" t="s">
        <v>406</v>
      </c>
      <c r="C820" t="s">
        <v>0</v>
      </c>
      <c r="D820" t="s">
        <v>429</v>
      </c>
      <c r="E820" t="s">
        <v>405</v>
      </c>
      <c r="F820" s="54" t="e">
        <f>VLOOKUP(A820,Costs!E:G,3,FALSE)</f>
        <v>#N/A</v>
      </c>
      <c r="G820" s="61">
        <f>Costs!G$24</f>
        <v>0</v>
      </c>
      <c r="K820" s="1"/>
      <c r="L820" s="1"/>
      <c r="P820" s="1"/>
      <c r="Q820" s="1"/>
      <c r="U820" s="1"/>
      <c r="V820" s="1"/>
      <c r="Z820" s="1"/>
      <c r="AA820" s="1"/>
      <c r="AE820" s="1"/>
      <c r="AF820" s="1"/>
      <c r="AJ820" s="1"/>
      <c r="AK820" s="1"/>
      <c r="AO820" s="1"/>
      <c r="AP820" s="1"/>
      <c r="AT820" s="1"/>
      <c r="AU820" s="1"/>
      <c r="AY820" s="1"/>
      <c r="AZ820" s="1"/>
      <c r="BD820" s="1"/>
      <c r="BE820" s="1"/>
      <c r="BI820" s="1"/>
      <c r="BJ820" s="1"/>
      <c r="BN820" s="1"/>
      <c r="BO820" s="1"/>
    </row>
    <row r="821" spans="1:70" x14ac:dyDescent="0.25">
      <c r="A821" s="1">
        <v>6911</v>
      </c>
      <c r="B821" s="1" t="s">
        <v>407</v>
      </c>
      <c r="C821" t="s">
        <v>0</v>
      </c>
      <c r="D821" t="s">
        <v>429</v>
      </c>
      <c r="E821" t="s">
        <v>405</v>
      </c>
      <c r="F821" s="54" t="e">
        <f>VLOOKUP(A821,Costs!E:G,3,FALSE)</f>
        <v>#N/A</v>
      </c>
      <c r="G821" s="61">
        <f>Costs!G$24</f>
        <v>0</v>
      </c>
      <c r="K821" s="1"/>
      <c r="L821" s="1"/>
      <c r="P821" s="1"/>
      <c r="Q821" s="1"/>
      <c r="U821" s="1"/>
      <c r="V821" s="1"/>
      <c r="Z821" s="1"/>
      <c r="AA821" s="1"/>
      <c r="AE821" s="1"/>
      <c r="AF821" s="1"/>
      <c r="AJ821" s="1"/>
      <c r="AK821" s="1"/>
      <c r="AO821" s="1"/>
      <c r="AP821" s="1"/>
      <c r="AT821" s="1"/>
      <c r="AU821" s="1"/>
      <c r="AY821" s="1"/>
      <c r="AZ821" s="1"/>
      <c r="BD821" s="1"/>
      <c r="BE821" s="1"/>
      <c r="BI821" s="1"/>
      <c r="BJ821" s="1"/>
      <c r="BN821" s="1"/>
      <c r="BO821" s="1"/>
    </row>
    <row r="822" spans="1:70" x14ac:dyDescent="0.25">
      <c r="A822" s="1">
        <v>6912</v>
      </c>
      <c r="B822" s="1" t="s">
        <v>408</v>
      </c>
      <c r="C822" t="s">
        <v>0</v>
      </c>
      <c r="D822" t="s">
        <v>429</v>
      </c>
      <c r="E822" t="s">
        <v>405</v>
      </c>
      <c r="F822" s="54" t="e">
        <f>VLOOKUP(A822,Costs!E:G,3,FALSE)</f>
        <v>#N/A</v>
      </c>
      <c r="G822" s="61">
        <f>Costs!G$24</f>
        <v>0</v>
      </c>
      <c r="K822" s="1"/>
      <c r="L822" s="1"/>
      <c r="P822" s="1"/>
      <c r="Q822" s="1"/>
      <c r="U822" s="1"/>
      <c r="V822" s="1"/>
      <c r="Z822" s="1"/>
      <c r="AA822" s="1"/>
      <c r="AE822" s="1"/>
      <c r="AF822" s="1"/>
      <c r="AJ822" s="1"/>
      <c r="AK822" s="1"/>
      <c r="AO822" s="1"/>
      <c r="AP822" s="1"/>
      <c r="AT822" s="1"/>
      <c r="AU822" s="1"/>
      <c r="AY822" s="1"/>
      <c r="AZ822" s="1"/>
      <c r="BD822" s="1"/>
      <c r="BE822" s="1"/>
      <c r="BI822" s="1"/>
      <c r="BJ822" s="1"/>
      <c r="BN822" s="1"/>
      <c r="BO822" s="1"/>
    </row>
    <row r="823" spans="1:70" x14ac:dyDescent="0.25">
      <c r="A823" s="1">
        <v>6913</v>
      </c>
      <c r="B823" s="1" t="s">
        <v>409</v>
      </c>
      <c r="C823" t="s">
        <v>0</v>
      </c>
      <c r="D823" t="s">
        <v>429</v>
      </c>
      <c r="E823" t="s">
        <v>405</v>
      </c>
      <c r="F823" s="54" t="e">
        <f>VLOOKUP(A823,Costs!E:G,3,FALSE)</f>
        <v>#N/A</v>
      </c>
      <c r="G823" s="61">
        <f>Costs!G$24</f>
        <v>0</v>
      </c>
      <c r="K823" s="1"/>
      <c r="L823" s="1"/>
      <c r="P823" s="1"/>
      <c r="Q823" s="1"/>
      <c r="U823" s="1"/>
      <c r="V823" s="1"/>
      <c r="Z823" s="1"/>
      <c r="AA823" s="1"/>
      <c r="AE823" s="1"/>
      <c r="AF823" s="1"/>
      <c r="AJ823" s="1"/>
      <c r="AK823" s="1"/>
      <c r="AO823" s="1"/>
      <c r="AP823" s="1"/>
      <c r="AT823" s="1"/>
      <c r="AU823" s="1"/>
      <c r="AY823" s="1"/>
      <c r="AZ823" s="1"/>
      <c r="BD823" s="1"/>
      <c r="BE823" s="1"/>
      <c r="BI823" s="1"/>
      <c r="BJ823" s="1"/>
      <c r="BN823" s="1"/>
      <c r="BO823" s="1"/>
    </row>
    <row r="824" spans="1:70" x14ac:dyDescent="0.25">
      <c r="A824" s="1">
        <v>6916</v>
      </c>
      <c r="B824" s="1" t="s">
        <v>410</v>
      </c>
      <c r="C824" t="s">
        <v>0</v>
      </c>
      <c r="D824" t="s">
        <v>429</v>
      </c>
      <c r="E824" t="s">
        <v>405</v>
      </c>
      <c r="F824" s="54" t="e">
        <f>VLOOKUP(A824,Costs!E:G,3,FALSE)</f>
        <v>#N/A</v>
      </c>
      <c r="G824" s="61">
        <f>Costs!G$24</f>
        <v>0</v>
      </c>
      <c r="K824" s="1"/>
      <c r="L824" s="1"/>
      <c r="P824" s="1"/>
      <c r="Q824" s="1"/>
      <c r="U824" s="1"/>
      <c r="V824" s="1"/>
      <c r="Z824" s="1"/>
      <c r="AA824" s="1"/>
      <c r="AE824" s="1"/>
      <c r="AF824" s="1"/>
      <c r="AJ824" s="1"/>
      <c r="AK824" s="1"/>
      <c r="AO824" s="1"/>
      <c r="AP824" s="1"/>
      <c r="AT824" s="1"/>
      <c r="AU824" s="1"/>
      <c r="AY824" s="1"/>
      <c r="AZ824" s="1"/>
      <c r="BD824" s="1"/>
      <c r="BE824" s="1"/>
      <c r="BI824" s="1"/>
      <c r="BJ824" s="1"/>
      <c r="BN824" s="1"/>
      <c r="BO824" s="1"/>
    </row>
    <row r="825" spans="1:70" x14ac:dyDescent="0.25">
      <c r="A825" s="1">
        <v>6917</v>
      </c>
      <c r="B825" s="1" t="s">
        <v>411</v>
      </c>
      <c r="C825" t="s">
        <v>0</v>
      </c>
      <c r="D825" t="s">
        <v>429</v>
      </c>
      <c r="E825" t="s">
        <v>405</v>
      </c>
      <c r="F825" s="54" t="e">
        <f>VLOOKUP(A825,Costs!E:G,3,FALSE)</f>
        <v>#N/A</v>
      </c>
      <c r="G825" s="61">
        <f>Costs!G$24</f>
        <v>0</v>
      </c>
      <c r="K825" s="1"/>
      <c r="L825" s="1"/>
      <c r="P825" s="1"/>
      <c r="Q825" s="1"/>
      <c r="U825" s="1"/>
      <c r="V825" s="1"/>
      <c r="Z825" s="1"/>
      <c r="AA825" s="1"/>
      <c r="AE825" s="1"/>
      <c r="AF825" s="1"/>
      <c r="AJ825" s="1"/>
      <c r="AK825" s="1"/>
      <c r="AO825" s="1"/>
      <c r="AP825" s="1"/>
      <c r="AT825" s="1"/>
      <c r="AU825" s="1"/>
      <c r="AY825" s="1"/>
      <c r="AZ825" s="1"/>
      <c r="BD825" s="1"/>
      <c r="BE825" s="1"/>
      <c r="BI825" s="1"/>
      <c r="BJ825" s="1"/>
      <c r="BN825" s="1"/>
      <c r="BO825" s="1"/>
    </row>
    <row r="826" spans="1:70" x14ac:dyDescent="0.25">
      <c r="A826" s="1" t="s">
        <v>14</v>
      </c>
      <c r="B826" s="1" t="s">
        <v>407</v>
      </c>
      <c r="C826" t="s">
        <v>0</v>
      </c>
      <c r="D826" t="s">
        <v>429</v>
      </c>
      <c r="E826" t="s">
        <v>405</v>
      </c>
      <c r="F826" s="54" t="e">
        <f>VLOOKUP(A826,Costs!E:G,3,FALSE)</f>
        <v>#N/A</v>
      </c>
      <c r="G826" s="61">
        <f>Costs!G$24</f>
        <v>0</v>
      </c>
      <c r="K826" s="1"/>
      <c r="L826" s="1"/>
      <c r="P826" s="1"/>
      <c r="Q826" s="1"/>
      <c r="U826" s="1"/>
      <c r="V826" s="1"/>
      <c r="Z826" s="1"/>
      <c r="AA826" s="1"/>
      <c r="AE826" s="1"/>
      <c r="AF826" s="1"/>
      <c r="AJ826" s="1"/>
      <c r="AK826" s="1"/>
      <c r="AO826" s="1"/>
      <c r="AP826" s="1"/>
      <c r="AT826" s="1"/>
      <c r="AU826" s="1"/>
      <c r="AY826" s="1"/>
      <c r="AZ826" s="1"/>
      <c r="BD826" s="1"/>
      <c r="BE826" s="1"/>
      <c r="BI826" s="1"/>
      <c r="BJ826" s="1"/>
      <c r="BN826" s="1"/>
      <c r="BO826" s="1"/>
    </row>
    <row r="827" spans="1:70" x14ac:dyDescent="0.25">
      <c r="A827" s="1" t="s">
        <v>15</v>
      </c>
      <c r="B827" s="1" t="s">
        <v>408</v>
      </c>
      <c r="C827" t="s">
        <v>0</v>
      </c>
      <c r="D827" t="s">
        <v>429</v>
      </c>
      <c r="E827" t="s">
        <v>405</v>
      </c>
      <c r="F827" s="54" t="e">
        <f>VLOOKUP(A827,Costs!E:G,3,FALSE)</f>
        <v>#N/A</v>
      </c>
      <c r="G827" s="61">
        <f>Costs!G$24</f>
        <v>0</v>
      </c>
      <c r="K827" s="1"/>
      <c r="L827" s="1"/>
      <c r="P827" s="1"/>
      <c r="Q827" s="1"/>
      <c r="U827" s="1"/>
      <c r="V827" s="1"/>
      <c r="Z827" s="1"/>
      <c r="AA827" s="1"/>
      <c r="AE827" s="1"/>
      <c r="AF827" s="1"/>
      <c r="AJ827" s="1"/>
      <c r="AK827" s="1"/>
      <c r="AO827" s="1"/>
      <c r="AP827" s="1"/>
      <c r="AT827" s="1"/>
      <c r="AU827" s="1"/>
      <c r="AY827" s="1"/>
      <c r="AZ827" s="1"/>
      <c r="BD827" s="1"/>
      <c r="BE827" s="1"/>
      <c r="BI827" s="1"/>
      <c r="BJ827" s="1"/>
      <c r="BN827" s="1"/>
      <c r="BO827" s="1"/>
    </row>
    <row r="828" spans="1:70" x14ac:dyDescent="0.25">
      <c r="A828" s="1" t="s">
        <v>16</v>
      </c>
      <c r="B828" s="1" t="s">
        <v>409</v>
      </c>
      <c r="C828" t="s">
        <v>0</v>
      </c>
      <c r="D828" t="s">
        <v>429</v>
      </c>
      <c r="E828" t="s">
        <v>405</v>
      </c>
      <c r="F828" s="54" t="e">
        <f>VLOOKUP(A828,Costs!E:G,3,FALSE)</f>
        <v>#N/A</v>
      </c>
      <c r="G828" s="61">
        <f>Costs!G$24</f>
        <v>0</v>
      </c>
      <c r="K828" s="1"/>
      <c r="L828" s="1"/>
      <c r="P828" s="1"/>
      <c r="Q828" s="1"/>
      <c r="U828" s="1"/>
      <c r="V828" s="1"/>
      <c r="Z828" s="1"/>
      <c r="AA828" s="1"/>
      <c r="AE828" s="1"/>
      <c r="AF828" s="1"/>
      <c r="AJ828" s="1"/>
      <c r="AK828" s="1"/>
      <c r="AO828" s="1"/>
      <c r="AP828" s="1"/>
      <c r="AT828" s="1"/>
      <c r="AU828" s="1"/>
      <c r="AY828" s="1"/>
      <c r="AZ828" s="1"/>
      <c r="BD828" s="1"/>
      <c r="BE828" s="1"/>
      <c r="BI828" s="1"/>
      <c r="BJ828" s="1"/>
      <c r="BN828" s="1"/>
      <c r="BO828" s="1"/>
    </row>
    <row r="829" spans="1:70" x14ac:dyDescent="0.25">
      <c r="A829" s="1" t="s">
        <v>21</v>
      </c>
      <c r="B829" s="1" t="s">
        <v>412</v>
      </c>
      <c r="C829" t="s">
        <v>0</v>
      </c>
      <c r="D829" t="s">
        <v>429</v>
      </c>
      <c r="E829" t="s">
        <v>405</v>
      </c>
      <c r="F829" s="54" t="e">
        <f>VLOOKUP(A829,Costs!E:G,3,FALSE)</f>
        <v>#N/A</v>
      </c>
      <c r="G829" s="61">
        <f>Costs!G$24</f>
        <v>0</v>
      </c>
      <c r="K829" s="1"/>
      <c r="L829" s="1"/>
      <c r="P829" s="1"/>
      <c r="Q829" s="1"/>
      <c r="U829" s="1"/>
      <c r="V829" s="1"/>
      <c r="Z829" s="1"/>
      <c r="AA829" s="1"/>
      <c r="AE829" s="1"/>
      <c r="AF829" s="1"/>
      <c r="AJ829" s="1"/>
      <c r="AK829" s="1"/>
      <c r="AO829" s="1"/>
      <c r="AP829" s="1"/>
      <c r="AT829" s="1"/>
      <c r="AU829" s="1"/>
      <c r="AY829" s="1"/>
      <c r="AZ829" s="1"/>
      <c r="BD829" s="1"/>
      <c r="BE829" s="1"/>
      <c r="BI829" s="1"/>
      <c r="BJ829" s="1"/>
      <c r="BN829" s="1"/>
      <c r="BO829" s="1"/>
    </row>
    <row r="830" spans="1:70" s="2" customFormat="1" ht="15.75" thickBot="1" x14ac:dyDescent="0.3">
      <c r="A830" s="1" t="s">
        <v>22</v>
      </c>
      <c r="B830" s="1" t="s">
        <v>413</v>
      </c>
      <c r="C830" t="s">
        <v>0</v>
      </c>
      <c r="D830" t="s">
        <v>429</v>
      </c>
      <c r="E830" t="s">
        <v>405</v>
      </c>
      <c r="F830" s="54" t="e">
        <f>VLOOKUP(A830,Costs!E:G,3,FALSE)</f>
        <v>#N/A</v>
      </c>
      <c r="G830" s="61">
        <f>Costs!G$24</f>
        <v>0</v>
      </c>
      <c r="H830" s="23"/>
      <c r="I830"/>
      <c r="J830"/>
      <c r="K830" s="1"/>
      <c r="L830" s="1"/>
      <c r="M830"/>
      <c r="N830"/>
      <c r="O830"/>
      <c r="P830" s="1"/>
      <c r="Q830" s="1"/>
      <c r="R830"/>
      <c r="S830"/>
      <c r="T830"/>
      <c r="U830" s="1"/>
      <c r="V830" s="1"/>
      <c r="W830"/>
      <c r="X830"/>
      <c r="Y830"/>
      <c r="Z830" s="1"/>
      <c r="AA830" s="1"/>
      <c r="AB830"/>
      <c r="AC830"/>
      <c r="AD830"/>
      <c r="AE830" s="1"/>
      <c r="AF830" s="1"/>
      <c r="AG830"/>
      <c r="AH830"/>
      <c r="AI830"/>
      <c r="AJ830" s="1"/>
      <c r="AK830" s="1"/>
      <c r="AL830"/>
      <c r="AM830"/>
      <c r="AN830"/>
      <c r="AO830" s="1"/>
      <c r="AP830" s="1"/>
      <c r="AQ830"/>
      <c r="AR830"/>
      <c r="AS830"/>
      <c r="AT830" s="1"/>
      <c r="AU830" s="1"/>
      <c r="AV830"/>
      <c r="AW830"/>
      <c r="AX830"/>
      <c r="AY830" s="1"/>
      <c r="AZ830" s="1"/>
      <c r="BA830"/>
      <c r="BB830"/>
      <c r="BC830"/>
      <c r="BD830" s="1"/>
      <c r="BE830" s="1"/>
      <c r="BF830"/>
      <c r="BG830"/>
      <c r="BH830"/>
      <c r="BI830" s="1"/>
      <c r="BJ830" s="1"/>
      <c r="BK830"/>
      <c r="BL830"/>
      <c r="BM830"/>
      <c r="BN830" s="1"/>
      <c r="BO830" s="1"/>
      <c r="BP830"/>
      <c r="BQ830"/>
      <c r="BR830"/>
    </row>
    <row r="831" spans="1:70" x14ac:dyDescent="0.25">
      <c r="A831" s="69">
        <v>69908</v>
      </c>
      <c r="B831" s="69" t="s">
        <v>414</v>
      </c>
      <c r="C831" s="68" t="s">
        <v>3</v>
      </c>
      <c r="D831" t="s">
        <v>430</v>
      </c>
      <c r="E831" s="68" t="s">
        <v>405</v>
      </c>
      <c r="F831" s="35" t="e">
        <f>VLOOKUP(A831,Costs!E:G,3,FALSE)</f>
        <v>#N/A</v>
      </c>
      <c r="G831" s="63">
        <f>Costs!G$24</f>
        <v>0</v>
      </c>
      <c r="H831" s="71"/>
      <c r="K831" s="1"/>
      <c r="L831" s="1"/>
      <c r="P831" s="1"/>
      <c r="Q831" s="1"/>
      <c r="U831" s="1"/>
      <c r="V831" s="1"/>
      <c r="Z831" s="1"/>
      <c r="AA831" s="1"/>
      <c r="AE831" s="1"/>
      <c r="AF831" s="1"/>
      <c r="AJ831" s="1"/>
      <c r="AK831" s="1"/>
      <c r="AO831" s="1"/>
      <c r="AP831" s="1"/>
      <c r="AT831" s="1"/>
      <c r="AU831" s="1"/>
      <c r="AY831" s="1"/>
      <c r="AZ831" s="1"/>
      <c r="BD831" s="1"/>
      <c r="BE831" s="1"/>
      <c r="BI831" s="1"/>
      <c r="BJ831" s="1"/>
      <c r="BN831" s="1"/>
      <c r="BO831" s="1"/>
    </row>
    <row r="832" spans="1:70" ht="15.75" thickBot="1" x14ac:dyDescent="0.3">
      <c r="A832" s="50">
        <v>69909</v>
      </c>
      <c r="B832" s="50" t="s">
        <v>415</v>
      </c>
      <c r="C832" s="51" t="s">
        <v>2</v>
      </c>
      <c r="D832" s="51" t="s">
        <v>430</v>
      </c>
      <c r="E832" s="43" t="s">
        <v>405</v>
      </c>
      <c r="F832" s="75" t="e">
        <f>VLOOKUP(A832,Costs!E:G,3,FALSE)</f>
        <v>#N/A</v>
      </c>
      <c r="G832" s="77">
        <f>Costs!G$24</f>
        <v>0</v>
      </c>
      <c r="H832" s="53"/>
      <c r="J832" s="2"/>
      <c r="K832" s="102"/>
      <c r="L832" s="102"/>
      <c r="M832" s="100"/>
      <c r="N832" s="100"/>
      <c r="O832" s="2"/>
      <c r="P832" s="102"/>
      <c r="Q832" s="102"/>
      <c r="R832" s="100"/>
      <c r="S832" s="100"/>
      <c r="T832" s="2"/>
      <c r="U832" s="102"/>
      <c r="V832" s="102"/>
      <c r="W832" s="100"/>
      <c r="X832" s="100"/>
      <c r="Y832" s="2"/>
      <c r="Z832" s="102"/>
      <c r="AA832" s="102"/>
      <c r="AB832" s="100"/>
      <c r="AC832" s="100"/>
      <c r="AD832" s="2"/>
      <c r="AE832" s="102"/>
      <c r="AF832" s="102"/>
      <c r="AG832" s="100"/>
      <c r="AH832" s="100"/>
      <c r="AI832" s="2"/>
      <c r="AJ832" s="102"/>
      <c r="AK832" s="102"/>
      <c r="AL832" s="100"/>
      <c r="AM832" s="100"/>
      <c r="AN832" s="2"/>
      <c r="AO832" s="102"/>
      <c r="AP832" s="102"/>
      <c r="AQ832" s="100"/>
      <c r="AR832" s="100"/>
      <c r="AS832" s="2"/>
      <c r="AT832" s="102"/>
      <c r="AU832" s="102"/>
      <c r="AV832" s="100"/>
      <c r="AW832" s="100"/>
      <c r="AX832" s="2"/>
      <c r="AY832" s="102"/>
      <c r="AZ832" s="102"/>
      <c r="BA832" s="100"/>
      <c r="BB832" s="100"/>
      <c r="BC832" s="2"/>
      <c r="BD832" s="102"/>
      <c r="BE832" s="102"/>
      <c r="BF832" s="100"/>
      <c r="BG832" s="100"/>
      <c r="BH832" s="2"/>
      <c r="BI832" s="102"/>
      <c r="BJ832" s="102"/>
      <c r="BK832" s="100"/>
      <c r="BL832" s="100"/>
      <c r="BM832" s="2"/>
      <c r="BN832" s="102"/>
      <c r="BO832" s="102"/>
      <c r="BP832" s="100"/>
      <c r="BQ832" s="100"/>
      <c r="BR832" s="2"/>
    </row>
    <row r="833" spans="1:8" ht="15.75" thickBot="1" x14ac:dyDescent="0.3">
      <c r="A833">
        <v>49918</v>
      </c>
      <c r="B833" t="s">
        <v>457</v>
      </c>
      <c r="C833" t="s">
        <v>6</v>
      </c>
      <c r="D833" t="s">
        <v>430</v>
      </c>
      <c r="E833" s="69" t="s">
        <v>149</v>
      </c>
      <c r="F833" s="75" t="e">
        <f>VLOOKUP(A833,Costs!E:G,3,FALSE)</f>
        <v>#N/A</v>
      </c>
      <c r="G833" s="77">
        <f>Costs!G$24</f>
        <v>0</v>
      </c>
      <c r="H833" s="86"/>
    </row>
  </sheetData>
  <pageMargins left="0" right="0" top="0" bottom="0" header="0" footer="0"/>
  <pageSetup paperSize="9" scale="78"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5" tint="0.39997558519241921"/>
  </sheetPr>
  <dimension ref="A1:LK121"/>
  <sheetViews>
    <sheetView showGridLines="0" topLeftCell="A78" zoomScaleNormal="100" workbookViewId="0">
      <selection activeCell="B104" sqref="B104:D104"/>
    </sheetView>
  </sheetViews>
  <sheetFormatPr defaultColWidth="9.140625" defaultRowHeight="15" x14ac:dyDescent="0.25"/>
  <cols>
    <col min="1" max="1" width="53" style="14" customWidth="1"/>
    <col min="2" max="2" width="18.7109375" style="14" customWidth="1"/>
    <col min="3" max="3" width="19.7109375" style="14" customWidth="1"/>
    <col min="4" max="4" width="26.7109375" style="14" customWidth="1"/>
    <col min="5" max="5" width="0.85546875" style="14" hidden="1" customWidth="1"/>
    <col min="6" max="6" width="19.140625" style="14" customWidth="1"/>
    <col min="7" max="7" width="54.42578125" style="14" customWidth="1"/>
    <col min="8" max="8" width="39.5703125" style="14" hidden="1" customWidth="1"/>
    <col min="9" max="9" width="29.85546875" style="14" customWidth="1"/>
    <col min="10" max="11" width="9.140625" style="14"/>
    <col min="12" max="12" width="9.140625" style="14" hidden="1" customWidth="1"/>
    <col min="13" max="13" width="14.42578125" style="14" hidden="1" customWidth="1"/>
    <col min="14" max="22" width="9.140625" style="14" hidden="1" customWidth="1"/>
    <col min="23" max="25" width="9.140625" style="14" customWidth="1"/>
    <col min="26" max="16384" width="9.140625" style="14"/>
  </cols>
  <sheetData>
    <row r="1" spans="1:8" ht="31.5" thickTop="1" thickBot="1" x14ac:dyDescent="0.45">
      <c r="A1" s="152" t="s">
        <v>618</v>
      </c>
      <c r="B1" s="244"/>
      <c r="C1" s="244"/>
      <c r="D1" s="244"/>
      <c r="E1" s="244"/>
      <c r="F1" s="244"/>
      <c r="G1" s="245"/>
      <c r="H1" s="94"/>
    </row>
    <row r="2" spans="1:8" ht="15.75" thickTop="1" x14ac:dyDescent="0.25">
      <c r="A2" s="297"/>
      <c r="B2" s="297"/>
      <c r="C2" s="297"/>
      <c r="D2" s="297"/>
      <c r="E2" s="297"/>
      <c r="F2" s="297"/>
      <c r="G2" s="297"/>
    </row>
    <row r="3" spans="1:8" x14ac:dyDescent="0.25">
      <c r="A3" s="377" t="s">
        <v>566</v>
      </c>
      <c r="B3" s="336"/>
      <c r="C3" s="337"/>
      <c r="D3" s="337"/>
      <c r="E3" s="297"/>
      <c r="F3" s="297"/>
      <c r="G3" s="297"/>
    </row>
    <row r="4" spans="1:8" x14ac:dyDescent="0.25">
      <c r="A4" s="377" t="s">
        <v>619</v>
      </c>
      <c r="B4" s="336"/>
      <c r="C4" s="337"/>
      <c r="D4" s="337"/>
      <c r="E4" s="297"/>
      <c r="F4" s="297"/>
      <c r="G4" s="297"/>
    </row>
    <row r="5" spans="1:8" ht="15.75" thickBot="1" x14ac:dyDescent="0.3">
      <c r="A5" s="297"/>
      <c r="B5" s="297"/>
      <c r="C5" s="297"/>
      <c r="D5" s="297"/>
      <c r="E5" s="297"/>
      <c r="F5" s="297"/>
      <c r="G5" s="297"/>
    </row>
    <row r="6" spans="1:8" ht="15.75" thickBot="1" x14ac:dyDescent="0.3">
      <c r="A6" s="247" t="s">
        <v>31</v>
      </c>
      <c r="B6" s="248">
        <f>Costs!$C$24</f>
        <v>0</v>
      </c>
      <c r="C6" s="248">
        <f>Costs!$G$24</f>
        <v>0</v>
      </c>
      <c r="D6" s="249" t="s">
        <v>19</v>
      </c>
      <c r="E6" s="301"/>
      <c r="F6" s="297"/>
      <c r="G6" s="297"/>
    </row>
    <row r="7" spans="1:8" ht="15.75" thickBot="1" x14ac:dyDescent="0.3">
      <c r="A7" s="250" t="s">
        <v>575</v>
      </c>
      <c r="B7" s="251">
        <f>VLOOKUP($E$32,'Cost distribution'!$A$22:$G$1048576,2,FALSE)</f>
        <v>0</v>
      </c>
      <c r="C7" s="251">
        <f>VLOOKUP($E$32,'Cost distribution'!$A$22:$G$1048576,5,FALSE)</f>
        <v>0</v>
      </c>
      <c r="D7" s="252" t="str">
        <f>IF(ISNUMBER((B7+C7)/(B9+C9)),(B7+C7)/(B9+C9),"")</f>
        <v/>
      </c>
      <c r="E7" s="301"/>
      <c r="F7" s="297"/>
      <c r="G7" s="297"/>
    </row>
    <row r="8" spans="1:8" ht="15.75" thickBot="1" x14ac:dyDescent="0.3">
      <c r="A8" s="253" t="s">
        <v>576</v>
      </c>
      <c r="B8" s="251">
        <f>VLOOKUP($E$32,'Cost distribution'!$A$22:$G$1048576,3,FALSE)</f>
        <v>0</v>
      </c>
      <c r="C8" s="251">
        <f>VLOOKUP($E$32,'Cost distribution'!$A$22:$G$1048576,6,FALSE)</f>
        <v>0</v>
      </c>
      <c r="D8" s="252" t="str">
        <f>IF(ISNUMBER((B8+C8)/(B9+C9)),(B8+C8)/(B9+C9),"")</f>
        <v/>
      </c>
      <c r="E8" s="301"/>
      <c r="F8" s="297"/>
      <c r="G8" s="297"/>
    </row>
    <row r="9" spans="1:8" ht="15.75" thickBot="1" x14ac:dyDescent="0.3">
      <c r="A9" s="254" t="s">
        <v>577</v>
      </c>
      <c r="B9" s="255">
        <f>SUM($B$7:$B$8)</f>
        <v>0</v>
      </c>
      <c r="C9" s="256">
        <f>SUM($C$7:$C$8)</f>
        <v>0</v>
      </c>
      <c r="D9" s="252" t="str">
        <f>IF(ISNUMBER((B9+C9)/(B17+C17)),(B9+C9)/(B17+C17),"")</f>
        <v/>
      </c>
      <c r="E9" s="301"/>
      <c r="F9" s="297"/>
      <c r="G9" s="297"/>
    </row>
    <row r="10" spans="1:8" ht="34.5" hidden="1" customHeight="1" thickBot="1" x14ac:dyDescent="0.3">
      <c r="A10" s="257" t="s">
        <v>23</v>
      </c>
      <c r="B10" s="258">
        <v>2012</v>
      </c>
      <c r="C10" s="259">
        <v>2013</v>
      </c>
      <c r="D10" s="249" t="s">
        <v>19</v>
      </c>
      <c r="E10" s="301"/>
      <c r="F10" s="297"/>
      <c r="G10" s="297"/>
    </row>
    <row r="11" spans="1:8" ht="28.5" hidden="1" customHeight="1" x14ac:dyDescent="0.25">
      <c r="A11" s="253" t="s">
        <v>24</v>
      </c>
      <c r="B11" s="260"/>
      <c r="C11" s="261"/>
      <c r="D11" s="262" t="e">
        <f>(B11+C11)/(B$15+C$15)</f>
        <v>#DIV/0!</v>
      </c>
      <c r="E11" s="301"/>
      <c r="F11" s="297"/>
      <c r="G11" s="297"/>
    </row>
    <row r="12" spans="1:8" ht="27.75" hidden="1" customHeight="1" x14ac:dyDescent="0.25">
      <c r="A12" s="253" t="s">
        <v>25</v>
      </c>
      <c r="B12" s="261"/>
      <c r="C12" s="261"/>
      <c r="D12" s="262" t="e">
        <f t="shared" ref="D12:D14" si="0">(B12+C12)/(B$15+C$15)</f>
        <v>#DIV/0!</v>
      </c>
      <c r="E12" s="301"/>
      <c r="F12" s="297"/>
      <c r="G12" s="297"/>
    </row>
    <row r="13" spans="1:8" ht="25.5" hidden="1" customHeight="1" x14ac:dyDescent="0.25">
      <c r="A13" s="253" t="s">
        <v>26</v>
      </c>
      <c r="B13" s="260"/>
      <c r="C13" s="261"/>
      <c r="D13" s="262" t="e">
        <f t="shared" si="0"/>
        <v>#DIV/0!</v>
      </c>
      <c r="E13" s="301"/>
      <c r="F13" s="297"/>
      <c r="G13" s="297"/>
    </row>
    <row r="14" spans="1:8" ht="27.75" hidden="1" customHeight="1" x14ac:dyDescent="0.25">
      <c r="A14" s="253" t="s">
        <v>28</v>
      </c>
      <c r="B14" s="261"/>
      <c r="C14" s="261"/>
      <c r="D14" s="262" t="e">
        <f t="shared" si="0"/>
        <v>#DIV/0!</v>
      </c>
      <c r="E14" s="301"/>
      <c r="F14" s="297"/>
      <c r="G14" s="297"/>
    </row>
    <row r="15" spans="1:8" ht="37.5" hidden="1" customHeight="1" thickBot="1" x14ac:dyDescent="0.3">
      <c r="A15" s="263" t="s">
        <v>27</v>
      </c>
      <c r="B15" s="264">
        <f>SUM(B11:B14)</f>
        <v>0</v>
      </c>
      <c r="C15" s="264">
        <f>SUM(C11:C14)</f>
        <v>0</v>
      </c>
      <c r="D15" s="265" t="e">
        <f>SUM(D11:D14)</f>
        <v>#DIV/0!</v>
      </c>
      <c r="E15" s="301"/>
      <c r="F15" s="297"/>
      <c r="G15" s="297"/>
    </row>
    <row r="16" spans="1:8" ht="42" hidden="1" customHeight="1" thickBot="1" x14ac:dyDescent="0.3">
      <c r="A16" s="266" t="s">
        <v>29</v>
      </c>
      <c r="B16" s="267">
        <f>SUM(B7,B15)</f>
        <v>0</v>
      </c>
      <c r="C16" s="267">
        <f>SUM(C7,C15)</f>
        <v>0</v>
      </c>
      <c r="D16" s="268"/>
      <c r="E16" s="301"/>
      <c r="F16" s="297"/>
      <c r="G16" s="297"/>
    </row>
    <row r="17" spans="1:17" x14ac:dyDescent="0.25">
      <c r="A17" s="269" t="s">
        <v>578</v>
      </c>
      <c r="B17" s="270">
        <f>'Cost distribution'!F17</f>
        <v>0</v>
      </c>
      <c r="C17" s="270">
        <f>'Cost distribution'!$G$17</f>
        <v>0</v>
      </c>
      <c r="D17" s="271"/>
      <c r="E17" s="301"/>
      <c r="F17" s="297"/>
      <c r="G17" s="297"/>
    </row>
    <row r="18" spans="1:17" ht="15.75" thickBot="1" x14ac:dyDescent="0.3">
      <c r="A18" s="272" t="s">
        <v>574</v>
      </c>
      <c r="B18" s="273">
        <f>$B$9-$B$17</f>
        <v>0</v>
      </c>
      <c r="C18" s="273">
        <f>$C$9-$C$17</f>
        <v>0</v>
      </c>
      <c r="D18" s="274"/>
      <c r="E18" s="301"/>
      <c r="F18" s="297"/>
      <c r="G18" s="297"/>
    </row>
    <row r="19" spans="1:17" x14ac:dyDescent="0.25">
      <c r="A19" s="345"/>
      <c r="B19" s="295"/>
      <c r="C19" s="295"/>
      <c r="D19" s="296"/>
      <c r="E19" s="301"/>
      <c r="F19" s="297"/>
      <c r="G19" s="297"/>
    </row>
    <row r="20" spans="1:17" x14ac:dyDescent="0.25">
      <c r="A20" s="297" t="s">
        <v>579</v>
      </c>
      <c r="B20" s="347"/>
      <c r="C20" s="347"/>
      <c r="D20" s="347"/>
      <c r="E20" s="348"/>
      <c r="F20" s="346"/>
      <c r="G20" s="346"/>
    </row>
    <row r="21" spans="1:17" x14ac:dyDescent="0.25">
      <c r="A21" s="297" t="s">
        <v>580</v>
      </c>
      <c r="B21" s="347"/>
      <c r="C21" s="347"/>
      <c r="D21" s="347"/>
      <c r="E21" s="348"/>
      <c r="F21" s="346"/>
      <c r="G21" s="346"/>
    </row>
    <row r="22" spans="1:17" x14ac:dyDescent="0.25">
      <c r="A22" s="297" t="s">
        <v>581</v>
      </c>
      <c r="B22" s="347"/>
      <c r="C22" s="347"/>
      <c r="D22" s="347"/>
      <c r="E22" s="348"/>
      <c r="F22" s="346"/>
      <c r="G22" s="346"/>
    </row>
    <row r="23" spans="1:17" x14ac:dyDescent="0.25">
      <c r="A23" s="297" t="s">
        <v>582</v>
      </c>
      <c r="B23" s="347"/>
      <c r="C23" s="347"/>
      <c r="D23" s="347"/>
      <c r="E23" s="348"/>
      <c r="F23" s="346"/>
      <c r="G23" s="346"/>
    </row>
    <row r="24" spans="1:17" x14ac:dyDescent="0.25">
      <c r="A24" s="297" t="s">
        <v>583</v>
      </c>
      <c r="B24" s="347"/>
      <c r="C24" s="347"/>
      <c r="D24" s="347"/>
      <c r="E24" s="348"/>
      <c r="F24" s="346"/>
      <c r="G24" s="346"/>
      <c r="N24" s="16"/>
      <c r="O24" s="16"/>
    </row>
    <row r="25" spans="1:17" x14ac:dyDescent="0.25">
      <c r="A25" s="377" t="s">
        <v>584</v>
      </c>
      <c r="B25" s="347"/>
      <c r="C25" s="347"/>
      <c r="D25" s="347"/>
      <c r="E25" s="348"/>
      <c r="F25" s="346"/>
      <c r="G25" s="346"/>
      <c r="N25" s="16"/>
      <c r="O25" s="16"/>
    </row>
    <row r="26" spans="1:17" x14ac:dyDescent="0.25">
      <c r="A26" s="377"/>
      <c r="B26" s="347"/>
      <c r="C26" s="347"/>
      <c r="D26" s="347"/>
      <c r="E26" s="348"/>
      <c r="F26" s="346"/>
      <c r="G26" s="346"/>
      <c r="N26" s="16"/>
      <c r="O26" s="16"/>
    </row>
    <row r="27" spans="1:17" x14ac:dyDescent="0.25">
      <c r="A27" s="297" t="s">
        <v>585</v>
      </c>
      <c r="B27" s="347"/>
      <c r="C27" s="347"/>
      <c r="D27" s="347"/>
      <c r="E27" s="348"/>
      <c r="F27" s="346"/>
      <c r="G27" s="346"/>
      <c r="N27" s="16"/>
      <c r="O27" s="16"/>
    </row>
    <row r="28" spans="1:17" x14ac:dyDescent="0.25">
      <c r="A28" s="297" t="s">
        <v>602</v>
      </c>
      <c r="B28" s="347"/>
      <c r="C28" s="347"/>
      <c r="D28" s="347"/>
      <c r="E28" s="348"/>
      <c r="F28" s="346"/>
      <c r="G28" s="346"/>
      <c r="N28" s="16"/>
      <c r="O28" s="16"/>
    </row>
    <row r="29" spans="1:17" x14ac:dyDescent="0.25">
      <c r="A29" s="377"/>
      <c r="B29" s="347"/>
      <c r="C29" s="347"/>
      <c r="D29" s="347"/>
      <c r="E29" s="348"/>
      <c r="F29" s="346"/>
      <c r="G29" s="346"/>
      <c r="N29" s="16"/>
      <c r="O29" s="16"/>
    </row>
    <row r="30" spans="1:17" ht="15.75" thickBot="1" x14ac:dyDescent="0.3">
      <c r="A30" s="345"/>
      <c r="B30" s="295"/>
      <c r="C30" s="295"/>
      <c r="D30" s="296"/>
      <c r="E30" s="301"/>
      <c r="F30" s="297"/>
      <c r="G30" s="297"/>
      <c r="N30" s="16"/>
      <c r="O30" s="16"/>
    </row>
    <row r="31" spans="1:17" ht="15.75" thickBot="1" x14ac:dyDescent="0.3">
      <c r="A31" s="275" t="s">
        <v>586</v>
      </c>
      <c r="B31" s="276"/>
      <c r="C31" s="277"/>
      <c r="D31" s="278" t="s">
        <v>587</v>
      </c>
      <c r="E31" s="279"/>
      <c r="F31" s="278" t="s">
        <v>587</v>
      </c>
      <c r="G31" s="280"/>
      <c r="H31" s="80"/>
    </row>
    <row r="32" spans="1:17" x14ac:dyDescent="0.25">
      <c r="A32" s="281" t="s">
        <v>416</v>
      </c>
      <c r="B32" s="282">
        <f>$B$6</f>
        <v>0</v>
      </c>
      <c r="C32" s="283">
        <f>$C$6</f>
        <v>0</v>
      </c>
      <c r="D32" s="283">
        <f>$B$32</f>
        <v>0</v>
      </c>
      <c r="E32" s="283" t="s">
        <v>428</v>
      </c>
      <c r="F32" s="282">
        <f>$C$32</f>
        <v>0</v>
      </c>
      <c r="G32" s="284" t="s">
        <v>588</v>
      </c>
      <c r="H32" s="109"/>
      <c r="N32" s="90" t="s">
        <v>451</v>
      </c>
      <c r="O32" s="90" t="s">
        <v>449</v>
      </c>
      <c r="P32" s="90" t="s">
        <v>452</v>
      </c>
      <c r="Q32" s="90"/>
    </row>
    <row r="33" spans="1:33" x14ac:dyDescent="0.25">
      <c r="A33" s="285" t="str">
        <f t="shared" ref="A33" si="1">CONCATENATE(N33,O33,P33)</f>
        <v>4396_Reimbursement data connection</v>
      </c>
      <c r="B33" s="286">
        <f>IF(ISNUMBER(VLOOKUP($N33,'SUPPORTING DOCUMENT'!$A$1:$F$416,6,FALSE)),VLOOKUP($N33,'SUPPORTING DOCUMENT'!$A$1:$F$416,6,FALSE),0)</f>
        <v>0</v>
      </c>
      <c r="C33" s="287">
        <f>IF(ISNUMBER(VLOOKUP($N33,'SUPPORTING DOCUMENT'!$A$418:$F$835,6,FALSE)),VLOOKUP($N33,'SUPPORTING DOCUMENT'!$A$418:$F$835,6,FALSE),0)</f>
        <v>0</v>
      </c>
      <c r="D33" s="365"/>
      <c r="E33" s="365"/>
      <c r="F33" s="365"/>
      <c r="G33" s="288" t="s">
        <v>593</v>
      </c>
      <c r="H33" s="140"/>
      <c r="I33" s="14" t="str">
        <f>IF(B33&lt;0,"",IF(C33&lt;0,"",IF(D33&gt;B33,"Adjustment to high",IF(F33&gt;C33,"Adjustment to high",""))))</f>
        <v/>
      </c>
      <c r="J33" s="14" t="str">
        <f>IF(E33&gt;C33,"WARNING ADJUSTMENT TO HIGH","")</f>
        <v/>
      </c>
      <c r="N33" s="16">
        <v>4396</v>
      </c>
      <c r="O33" s="14" t="s">
        <v>449</v>
      </c>
      <c r="P33" s="16" t="s">
        <v>92</v>
      </c>
    </row>
    <row r="34" spans="1:33" x14ac:dyDescent="0.25">
      <c r="A34" s="285" t="str">
        <f t="shared" ref="A34:A37" si="2">CONCATENATE(N34,O34,P34)</f>
        <v>5531_External representation (entertainment)</v>
      </c>
      <c r="B34" s="286">
        <f>IF(ISNUMBER(VLOOKUP($N34,'SUPPORTING DOCUMENT'!$A$1:$F$416,6,FALSE)),VLOOKUP($N34,'SUPPORTING DOCUMENT'!$A$1:$F$416,6,FALSE),0)</f>
        <v>0</v>
      </c>
      <c r="C34" s="287">
        <f>IF(ISNUMBER(VLOOKUP($N34,'SUPPORTING DOCUMENT'!$A$418:$F$835,6,FALSE)),VLOOKUP($N34,'SUPPORTING DOCUMENT'!$A$418:$F$835,6,FALSE),0)</f>
        <v>0</v>
      </c>
      <c r="D34" s="365"/>
      <c r="E34" s="365"/>
      <c r="F34" s="365"/>
      <c r="G34" s="288" t="s">
        <v>594</v>
      </c>
      <c r="H34" s="140"/>
      <c r="I34" s="14" t="str">
        <f t="shared" ref="I34:I64" si="3">IF(B34&lt;0,"",IF(C34&lt;0,"",IF(D34&gt;B34,"Adjustment to high",IF(F34&gt;C34,"Adjustment to high",""))))</f>
        <v/>
      </c>
      <c r="N34" s="16">
        <v>5531</v>
      </c>
      <c r="O34" s="14" t="s">
        <v>449</v>
      </c>
      <c r="P34" s="16" t="s">
        <v>236</v>
      </c>
      <c r="X34" s="16"/>
    </row>
    <row r="35" spans="1:33" x14ac:dyDescent="0.25">
      <c r="A35" s="285" t="str">
        <f t="shared" si="2"/>
        <v>5611_Short term investments</v>
      </c>
      <c r="B35" s="286">
        <f>IF(ISNUMBER(VLOOKUP($N35,'SUPPORTING DOCUMENT'!$A$1:$F$416,6,FALSE)),VLOOKUP($N35,'SUPPORTING DOCUMENT'!$A$1:$F$416,6,FALSE),0)</f>
        <v>0</v>
      </c>
      <c r="C35" s="287">
        <f>IF(ISNUMBER(VLOOKUP($N35,'SUPPORTING DOCUMENT'!$A$418:$F$835,6,FALSE)),VLOOKUP($N35,'SUPPORTING DOCUMENT'!$A$418:$F$835,6,FALSE),0)</f>
        <v>0</v>
      </c>
      <c r="D35" s="365"/>
      <c r="E35" s="365"/>
      <c r="F35" s="365"/>
      <c r="G35" s="288" t="s">
        <v>595</v>
      </c>
      <c r="H35" s="140"/>
      <c r="I35" s="14" t="str">
        <f t="shared" si="3"/>
        <v/>
      </c>
      <c r="N35" s="16">
        <v>5611</v>
      </c>
      <c r="O35" s="14" t="s">
        <v>449</v>
      </c>
      <c r="P35" s="16" t="s">
        <v>245</v>
      </c>
    </row>
    <row r="36" spans="1:33" x14ac:dyDescent="0.25">
      <c r="A36" s="285" t="str">
        <f t="shared" si="2"/>
        <v>5613_Consumables</v>
      </c>
      <c r="B36" s="286">
        <f>IF(ISNUMBER(VLOOKUP($N36,'SUPPORTING DOCUMENT'!$A$1:$F$416,6,FALSE)),VLOOKUP($N36,'SUPPORTING DOCUMENT'!$A$1:$F$416,6,FALSE),0)</f>
        <v>0</v>
      </c>
      <c r="C36" s="287">
        <f>IF(ISNUMBER(VLOOKUP($N36,'SUPPORTING DOCUMENT'!$A$418:$F$835,6,FALSE)),VLOOKUP($N36,'SUPPORTING DOCUMENT'!$A$418:$F$835,6,FALSE),0)</f>
        <v>0</v>
      </c>
      <c r="D36" s="365"/>
      <c r="E36" s="365"/>
      <c r="F36" s="365"/>
      <c r="G36" s="288" t="s">
        <v>595</v>
      </c>
      <c r="H36" s="140"/>
      <c r="I36" s="14" t="str">
        <f t="shared" si="3"/>
        <v/>
      </c>
      <c r="N36" s="16">
        <v>5613</v>
      </c>
      <c r="O36" s="14" t="s">
        <v>449</v>
      </c>
      <c r="P36" s="16" t="s">
        <v>247</v>
      </c>
    </row>
    <row r="37" spans="1:33" x14ac:dyDescent="0.25">
      <c r="A37" s="285" t="str">
        <f t="shared" si="2"/>
        <v>5722_Computer programs, licenses</v>
      </c>
      <c r="B37" s="286">
        <f>IF(ISNUMBER(VLOOKUP($N37,'SUPPORTING DOCUMENT'!$A$1:$F$416,6,FALSE)),VLOOKUP($N37,'SUPPORTING DOCUMENT'!$A$1:$F$416,6,FALSE),0)</f>
        <v>0</v>
      </c>
      <c r="C37" s="287">
        <f>IF(ISNUMBER(VLOOKUP($N37,'SUPPORTING DOCUMENT'!$A$418:$F$835,6,FALSE)),VLOOKUP($N37,'SUPPORTING DOCUMENT'!$A$418:$F$835,6,FALSE),0)</f>
        <v>0</v>
      </c>
      <c r="D37" s="365"/>
      <c r="E37" s="365"/>
      <c r="F37" s="365"/>
      <c r="G37" s="288" t="s">
        <v>426</v>
      </c>
      <c r="H37" s="140"/>
      <c r="I37" s="14" t="str">
        <f t="shared" si="3"/>
        <v/>
      </c>
      <c r="N37" s="16">
        <v>5722</v>
      </c>
      <c r="O37" s="16" t="s">
        <v>449</v>
      </c>
      <c r="P37" s="16" t="s">
        <v>317</v>
      </c>
    </row>
    <row r="38" spans="1:33" s="16" customFormat="1" x14ac:dyDescent="0.25">
      <c r="A38" s="285" t="str">
        <f t="shared" ref="A38" si="4">CONCATENATE(N38,O38,P38)</f>
        <v>5754_Data communications</v>
      </c>
      <c r="B38" s="286">
        <f>IF(ISNUMBER(VLOOKUP($N38,'SUPPORTING DOCUMENT'!$A$1:$F$416,6,FALSE)),VLOOKUP($N38,'SUPPORTING DOCUMENT'!$A$1:$F$416,6,FALSE),0)</f>
        <v>0</v>
      </c>
      <c r="C38" s="287">
        <f>IF(ISNUMBER(VLOOKUP($N38,'SUPPORTING DOCUMENT'!$A$418:$F$835,6,FALSE)),VLOOKUP($N38,'SUPPORTING DOCUMENT'!$A$418:$F$835,6,FALSE),0)</f>
        <v>0</v>
      </c>
      <c r="D38" s="365"/>
      <c r="E38" s="365"/>
      <c r="F38" s="365"/>
      <c r="G38" s="288" t="s">
        <v>596</v>
      </c>
      <c r="H38" s="140"/>
      <c r="I38" s="14" t="str">
        <f t="shared" si="3"/>
        <v/>
      </c>
      <c r="J38" s="14"/>
      <c r="K38" s="14"/>
      <c r="N38" s="16">
        <v>5754</v>
      </c>
      <c r="O38" s="16" t="s">
        <v>449</v>
      </c>
      <c r="P38" s="16" t="s">
        <v>342</v>
      </c>
      <c r="Q38" s="14"/>
      <c r="R38" s="14"/>
      <c r="S38" s="14"/>
      <c r="T38" s="14"/>
      <c r="U38" s="14"/>
      <c r="V38" s="14"/>
      <c r="W38" s="14"/>
      <c r="X38" s="14"/>
      <c r="Y38" s="14"/>
      <c r="Z38" s="14"/>
      <c r="AA38" s="14"/>
    </row>
    <row r="39" spans="1:33" s="16" customFormat="1" x14ac:dyDescent="0.25">
      <c r="A39" s="285" t="str">
        <f>CONCATENATE(N39,O39,P39)</f>
        <v xml:space="preserve">5761_Short term hire/leasing, machines, equipment </v>
      </c>
      <c r="B39" s="286">
        <f>IF(ISNUMBER(VLOOKUP($N39,'SUPPORTING DOCUMENT'!$A$1:$F$416,6,FALSE)),VLOOKUP($N39,'SUPPORTING DOCUMENT'!$A$1:$F$416,6,FALSE),0)</f>
        <v>0</v>
      </c>
      <c r="C39" s="287">
        <f>IF(ISNUMBER(VLOOKUP($N39,'SUPPORTING DOCUMENT'!$A$418:$F$835,6,FALSE)),VLOOKUP($N39,'SUPPORTING DOCUMENT'!$A$418:$F$835,6,FALSE),0)</f>
        <v>0</v>
      </c>
      <c r="D39" s="365"/>
      <c r="E39" s="365"/>
      <c r="F39" s="365"/>
      <c r="G39" s="288" t="s">
        <v>597</v>
      </c>
      <c r="H39" s="140"/>
      <c r="I39" s="14" t="str">
        <f t="shared" si="3"/>
        <v/>
      </c>
      <c r="J39" s="14"/>
      <c r="K39" s="14"/>
      <c r="L39" s="14"/>
      <c r="N39" s="16">
        <v>5761</v>
      </c>
      <c r="O39" s="16" t="s">
        <v>449</v>
      </c>
      <c r="P39" s="16" t="s">
        <v>455</v>
      </c>
      <c r="Q39" s="14"/>
      <c r="R39" s="14"/>
      <c r="S39" s="14"/>
      <c r="T39" s="14"/>
      <c r="U39" s="14"/>
      <c r="V39" s="14"/>
      <c r="W39" s="14"/>
      <c r="X39" s="14"/>
      <c r="Y39" s="14"/>
      <c r="Z39" s="14"/>
      <c r="AA39" s="14"/>
      <c r="AB39" s="14"/>
      <c r="AC39" s="14"/>
      <c r="AD39" s="14"/>
      <c r="AE39" s="14"/>
      <c r="AF39" s="14"/>
      <c r="AG39" s="14"/>
    </row>
    <row r="40" spans="1:33" x14ac:dyDescent="0.25">
      <c r="A40" s="285" t="str">
        <f t="shared" ref="A40:A42" si="5">CONCATENATE(N40,O40,P40)</f>
        <v>5762_Short term hire/leasing cars</v>
      </c>
      <c r="B40" s="286">
        <f>IF(ISNUMBER(VLOOKUP($N40,'SUPPORTING DOCUMENT'!$A$1:$F$416,6,FALSE)),VLOOKUP($N40,'SUPPORTING DOCUMENT'!$A$1:$F$416,6,FALSE),0)</f>
        <v>0</v>
      </c>
      <c r="C40" s="287">
        <f>IF(ISNUMBER(VLOOKUP($N40,'SUPPORTING DOCUMENT'!$A$418:$F$835,6,FALSE)),VLOOKUP($N40,'SUPPORTING DOCUMENT'!$A$418:$F$835,6,FALSE),0)</f>
        <v>0</v>
      </c>
      <c r="D40" s="365"/>
      <c r="E40" s="365"/>
      <c r="F40" s="365"/>
      <c r="G40" s="288" t="s">
        <v>598</v>
      </c>
      <c r="H40" s="140"/>
      <c r="I40" s="14" t="str">
        <f t="shared" si="3"/>
        <v/>
      </c>
      <c r="N40" s="16">
        <v>5762</v>
      </c>
      <c r="O40" s="14" t="s">
        <v>449</v>
      </c>
      <c r="P40" s="16" t="s">
        <v>346</v>
      </c>
    </row>
    <row r="41" spans="1:33" x14ac:dyDescent="0.25">
      <c r="A41" s="285" t="str">
        <f t="shared" si="5"/>
        <v>5763_Servicing and maintenance contracts</v>
      </c>
      <c r="B41" s="286">
        <f>IF(ISNUMBER(VLOOKUP($N41,'SUPPORTING DOCUMENT'!$A$1:$F$416,6,FALSE)),VLOOKUP($N41,'SUPPORTING DOCUMENT'!$A$1:$F$416,6,FALSE),0)</f>
        <v>0</v>
      </c>
      <c r="C41" s="287">
        <f>IF(ISNUMBER(VLOOKUP($N41,'SUPPORTING DOCUMENT'!$A$418:$F$835,6,FALSE)),VLOOKUP($N41,'SUPPORTING DOCUMENT'!$A$418:$F$835,6,FALSE),0)</f>
        <v>0</v>
      </c>
      <c r="D41" s="365"/>
      <c r="E41" s="365"/>
      <c r="F41" s="365"/>
      <c r="G41" s="288" t="s">
        <v>599</v>
      </c>
      <c r="H41" s="140"/>
      <c r="I41" s="14" t="str">
        <f t="shared" si="3"/>
        <v/>
      </c>
      <c r="N41" s="16">
        <v>5763</v>
      </c>
      <c r="O41" s="16" t="s">
        <v>449</v>
      </c>
      <c r="P41" s="16" t="s">
        <v>189</v>
      </c>
      <c r="W41" s="16"/>
      <c r="X41" s="16"/>
    </row>
    <row r="42" spans="1:33" x14ac:dyDescent="0.25">
      <c r="A42" s="285" t="str">
        <f t="shared" si="5"/>
        <v>5769_Accrual operational leasing, non-public sector</v>
      </c>
      <c r="B42" s="286">
        <f>IF(ISNUMBER(VLOOKUP($N42,'SUPPORTING DOCUMENT'!$A$1:$F$416,6,FALSE)),VLOOKUP($N42,'SUPPORTING DOCUMENT'!$A$1:$F$416,6,FALSE),0)</f>
        <v>0</v>
      </c>
      <c r="C42" s="287">
        <f>IF(ISNUMBER(VLOOKUP($N42,'SUPPORTING DOCUMENT'!$A$418:$F$835,6,FALSE)),VLOOKUP($N42,'SUPPORTING DOCUMENT'!$A$418:$F$835,6,FALSE),0)</f>
        <v>0</v>
      </c>
      <c r="D42" s="365"/>
      <c r="E42" s="365"/>
      <c r="F42" s="365"/>
      <c r="G42" s="288" t="s">
        <v>600</v>
      </c>
      <c r="H42" s="140"/>
      <c r="I42" s="14" t="str">
        <f t="shared" si="3"/>
        <v/>
      </c>
      <c r="N42" s="16">
        <v>5769</v>
      </c>
      <c r="O42" s="16" t="s">
        <v>449</v>
      </c>
      <c r="P42" s="16" t="s">
        <v>347</v>
      </c>
    </row>
    <row r="43" spans="1:33" x14ac:dyDescent="0.25">
      <c r="A43" s="285" t="str">
        <f t="shared" ref="A43:A64" si="6">CONCATENATE(N43,O43,P43)</f>
        <v>5771_Freight and transportation services</v>
      </c>
      <c r="B43" s="286">
        <f>IF(ISNUMBER(VLOOKUP($N43,'SUPPORTING DOCUMENT'!$A$1:$F$416,6,FALSE)),VLOOKUP($N43,'SUPPORTING DOCUMENT'!$A$1:$F$416,6,FALSE),0)</f>
        <v>0</v>
      </c>
      <c r="C43" s="287">
        <f>IF(ISNUMBER(VLOOKUP($N43,'SUPPORTING DOCUMENT'!$A$418:$F$835,6,FALSE)),VLOOKUP($N43,'SUPPORTING DOCUMENT'!$A$418:$F$835,6,FALSE),0)</f>
        <v>0</v>
      </c>
      <c r="D43" s="365"/>
      <c r="E43" s="365"/>
      <c r="F43" s="365"/>
      <c r="G43" s="288" t="s">
        <v>601</v>
      </c>
      <c r="H43" s="140"/>
      <c r="I43" s="14" t="str">
        <f t="shared" si="3"/>
        <v/>
      </c>
      <c r="N43" s="16">
        <v>5771</v>
      </c>
      <c r="O43" s="16" t="s">
        <v>449</v>
      </c>
      <c r="P43" s="16" t="s">
        <v>349</v>
      </c>
    </row>
    <row r="44" spans="1:33" x14ac:dyDescent="0.25">
      <c r="A44" s="285" t="str">
        <f t="shared" si="6"/>
        <v>5772_Freight fee for purchase of goods</v>
      </c>
      <c r="B44" s="286">
        <f>IF(ISNUMBER(VLOOKUP($N44,'SUPPORTING DOCUMENT'!$A$1:$F$416,6,FALSE)),VLOOKUP($N44,'SUPPORTING DOCUMENT'!$A$1:$F$416,6,FALSE),0)</f>
        <v>0</v>
      </c>
      <c r="C44" s="287">
        <f>IF(ISNUMBER(VLOOKUP($N44,'SUPPORTING DOCUMENT'!$A$418:$F$835,6,FALSE)),VLOOKUP($N44,'SUPPORTING DOCUMENT'!$A$418:$F$835,6,FALSE),0)</f>
        <v>0</v>
      </c>
      <c r="D44" s="365"/>
      <c r="E44" s="365"/>
      <c r="F44" s="365"/>
      <c r="G44" s="288" t="s">
        <v>601</v>
      </c>
      <c r="H44" s="140"/>
      <c r="I44" s="14" t="str">
        <f t="shared" si="3"/>
        <v/>
      </c>
      <c r="N44" s="16">
        <v>5772</v>
      </c>
      <c r="O44" s="16" t="s">
        <v>449</v>
      </c>
      <c r="P44" s="14" t="s">
        <v>350</v>
      </c>
      <c r="V44" s="16"/>
    </row>
    <row r="45" spans="1:33" x14ac:dyDescent="0.25">
      <c r="A45" s="285" t="str">
        <f t="shared" si="6"/>
        <v>40118_Internal salaries</v>
      </c>
      <c r="B45" s="286">
        <f>IF(ISNUMBER(VLOOKUP($N45,'SUPPORTING DOCUMENT'!$A$1:$F$416,6,FALSE)),VLOOKUP($N45,'SUPPORTING DOCUMENT'!$A$1:$F$416,6,FALSE),0)</f>
        <v>0</v>
      </c>
      <c r="C45" s="287">
        <f>IF(ISNUMBER(VLOOKUP($N45,'SUPPORTING DOCUMENT'!$A$418:$F$835,6,FALSE)),VLOOKUP($N45,'SUPPORTING DOCUMENT'!$A$418:$F$835,6,FALSE),0)</f>
        <v>0</v>
      </c>
      <c r="D45" s="365"/>
      <c r="E45" s="365"/>
      <c r="F45" s="365"/>
      <c r="G45" s="288" t="s">
        <v>423</v>
      </c>
      <c r="H45" s="140"/>
      <c r="I45" s="14" t="str">
        <f t="shared" si="3"/>
        <v/>
      </c>
      <c r="N45" s="16">
        <v>40118</v>
      </c>
      <c r="O45" s="14" t="s">
        <v>449</v>
      </c>
      <c r="P45" s="16" t="s">
        <v>434</v>
      </c>
      <c r="Q45" s="95"/>
    </row>
    <row r="46" spans="1:33" x14ac:dyDescent="0.25">
      <c r="A46" s="285" t="str">
        <f t="shared" si="6"/>
        <v xml:space="preserve">40119_Salaries to permanent employed personnel </v>
      </c>
      <c r="B46" s="286">
        <f>IF(ISNUMBER(VLOOKUP($N46,'SUPPORTING DOCUMENT'!$A$1:$F$416,6,FALSE)),VLOOKUP($N46,'SUPPORTING DOCUMENT'!$A$1:$F$416,6,FALSE),0)</f>
        <v>0</v>
      </c>
      <c r="C46" s="287">
        <f>IF(ISNUMBER(VLOOKUP($N46,'SUPPORTING DOCUMENT'!$A$418:$F$835,6,FALSE)),VLOOKUP($N46,'SUPPORTING DOCUMENT'!$A$418:$F$835,6,FALSE),0)</f>
        <v>0</v>
      </c>
      <c r="D46" s="365"/>
      <c r="E46" s="365"/>
      <c r="F46" s="365"/>
      <c r="G46" s="288" t="s">
        <v>423</v>
      </c>
      <c r="H46" s="140"/>
      <c r="I46" s="14" t="str">
        <f t="shared" si="3"/>
        <v/>
      </c>
      <c r="N46" s="16">
        <v>40119</v>
      </c>
      <c r="O46" s="14" t="s">
        <v>449</v>
      </c>
      <c r="P46" s="16" t="s">
        <v>435</v>
      </c>
      <c r="Q46" s="95"/>
    </row>
    <row r="47" spans="1:33" x14ac:dyDescent="0.25">
      <c r="A47" s="285" t="str">
        <f t="shared" si="6"/>
        <v>40218_Department internal services</v>
      </c>
      <c r="B47" s="286">
        <f>IF(ISNUMBER(VLOOKUP($N47,'SUPPORTING DOCUMENT'!$A$1:$F$416,6,FALSE)),VLOOKUP($N47,'SUPPORTING DOCUMENT'!$A$1:$F$416,6,FALSE),0)</f>
        <v>0</v>
      </c>
      <c r="C47" s="287">
        <f>IF(ISNUMBER(VLOOKUP($N47,'SUPPORTING DOCUMENT'!$A$418:$F$835,6,FALSE)),VLOOKUP($N47,'SUPPORTING DOCUMENT'!$A$418:$F$835,6,FALSE),0)</f>
        <v>0</v>
      </c>
      <c r="D47" s="365"/>
      <c r="E47" s="365"/>
      <c r="F47" s="365"/>
      <c r="G47" s="288" t="s">
        <v>423</v>
      </c>
      <c r="H47" s="140"/>
      <c r="I47" s="14" t="str">
        <f t="shared" si="3"/>
        <v/>
      </c>
      <c r="N47" s="16">
        <v>40218</v>
      </c>
      <c r="O47" s="14" t="s">
        <v>449</v>
      </c>
      <c r="P47" s="16" t="s">
        <v>46</v>
      </c>
      <c r="Q47" s="95"/>
    </row>
    <row r="48" spans="1:33" x14ac:dyDescent="0.25">
      <c r="A48" s="285" t="str">
        <f t="shared" si="6"/>
        <v>40219_Services carried out by KI personnel</v>
      </c>
      <c r="B48" s="286">
        <f>IF(ISNUMBER(VLOOKUP($N48,'SUPPORTING DOCUMENT'!$A$1:$F$416,6,FALSE)),VLOOKUP($N48,'SUPPORTING DOCUMENT'!$A$1:$F$416,6,FALSE),0)</f>
        <v>0</v>
      </c>
      <c r="C48" s="287">
        <f>IF(ISNUMBER(VLOOKUP($N48,'SUPPORTING DOCUMENT'!$A$418:$F$835,6,FALSE)),VLOOKUP($N48,'SUPPORTING DOCUMENT'!$A$418:$F$835,6,FALSE),0)</f>
        <v>0</v>
      </c>
      <c r="D48" s="365"/>
      <c r="E48" s="365"/>
      <c r="F48" s="365"/>
      <c r="G48" s="288" t="s">
        <v>423</v>
      </c>
      <c r="H48" s="140"/>
      <c r="I48" s="14" t="str">
        <f t="shared" si="3"/>
        <v/>
      </c>
      <c r="N48" s="16">
        <v>40219</v>
      </c>
      <c r="O48" s="14" t="s">
        <v>449</v>
      </c>
      <c r="P48" s="16" t="s">
        <v>47</v>
      </c>
      <c r="Q48" s="95"/>
    </row>
    <row r="49" spans="1:21" x14ac:dyDescent="0.25">
      <c r="A49" s="285" t="str">
        <f t="shared" si="6"/>
        <v xml:space="preserve">40229_Internal audit </v>
      </c>
      <c r="B49" s="286">
        <f>IF(ISNUMBER(VLOOKUP($N49,'SUPPORTING DOCUMENT'!$A$1:$F$416,6,FALSE)),VLOOKUP($N49,'SUPPORTING DOCUMENT'!$A$1:$F$416,6,FALSE),0)</f>
        <v>0</v>
      </c>
      <c r="C49" s="287">
        <f>IF(ISNUMBER(VLOOKUP($N49,'SUPPORTING DOCUMENT'!$A$418:$F$835,6,FALSE)),VLOOKUP($N49,'SUPPORTING DOCUMENT'!$A$418:$F$835,6,FALSE),0)</f>
        <v>0</v>
      </c>
      <c r="D49" s="365"/>
      <c r="E49" s="365"/>
      <c r="F49" s="365"/>
      <c r="G49" s="288" t="s">
        <v>423</v>
      </c>
      <c r="H49" s="140"/>
      <c r="I49" s="14" t="str">
        <f t="shared" si="3"/>
        <v/>
      </c>
      <c r="N49" s="16">
        <v>40229</v>
      </c>
      <c r="O49" s="14" t="s">
        <v>449</v>
      </c>
      <c r="P49" s="16" t="s">
        <v>436</v>
      </c>
      <c r="Q49" s="95"/>
      <c r="U49" s="16"/>
    </row>
    <row r="50" spans="1:21" x14ac:dyDescent="0.25">
      <c r="A50" s="285" t="str">
        <f t="shared" si="6"/>
        <v xml:space="preserve">48119_Courses/conferences </v>
      </c>
      <c r="B50" s="286">
        <f>IF(ISNUMBER(VLOOKUP($N50,'SUPPORTING DOCUMENT'!$A$1:$F$416,6,FALSE)),VLOOKUP($N50,'SUPPORTING DOCUMENT'!$A$1:$F$416,6,FALSE),0)</f>
        <v>0</v>
      </c>
      <c r="C50" s="287">
        <f>IF(ISNUMBER(VLOOKUP($N50,'SUPPORTING DOCUMENT'!$A$418:$F$835,6,FALSE)),VLOOKUP($N50,'SUPPORTING DOCUMENT'!$A$418:$F$835,6,FALSE),0)</f>
        <v>0</v>
      </c>
      <c r="D50" s="365"/>
      <c r="E50" s="365"/>
      <c r="F50" s="365"/>
      <c r="G50" s="288" t="s">
        <v>423</v>
      </c>
      <c r="H50" s="140"/>
      <c r="I50" s="14" t="str">
        <f t="shared" si="3"/>
        <v/>
      </c>
      <c r="N50" s="16">
        <v>48119</v>
      </c>
      <c r="O50" s="14" t="s">
        <v>449</v>
      </c>
      <c r="P50" s="16" t="s">
        <v>437</v>
      </c>
      <c r="Q50" s="95"/>
      <c r="R50" s="16"/>
      <c r="S50" s="16"/>
    </row>
    <row r="51" spans="1:21" x14ac:dyDescent="0.25">
      <c r="A51" s="285" t="str">
        <f t="shared" si="6"/>
        <v xml:space="preserve">55319_Gift from KI Profilbutiken to an external person </v>
      </c>
      <c r="B51" s="286">
        <f>IF(ISNUMBER(VLOOKUP($N51,'SUPPORTING DOCUMENT'!$A$1:$F$416,6,FALSE)),VLOOKUP($N51,'SUPPORTING DOCUMENT'!$A$1:$F$416,6,FALSE),0)</f>
        <v>0</v>
      </c>
      <c r="C51" s="287">
        <f>IF(ISNUMBER(VLOOKUP($N51,'SUPPORTING DOCUMENT'!$A$418:$F$835,6,FALSE)),VLOOKUP($N51,'SUPPORTING DOCUMENT'!$A$418:$F$835,6,FALSE),0)</f>
        <v>0</v>
      </c>
      <c r="D51" s="365"/>
      <c r="E51" s="365"/>
      <c r="F51" s="365"/>
      <c r="G51" s="288" t="s">
        <v>423</v>
      </c>
      <c r="H51" s="140"/>
      <c r="I51" s="14" t="str">
        <f t="shared" si="3"/>
        <v/>
      </c>
      <c r="N51" s="16">
        <v>55319</v>
      </c>
      <c r="O51" s="14" t="s">
        <v>449</v>
      </c>
      <c r="P51" s="16" t="s">
        <v>438</v>
      </c>
      <c r="Q51" s="95"/>
    </row>
    <row r="52" spans="1:21" x14ac:dyDescent="0.25">
      <c r="A52" s="285" t="str">
        <f t="shared" si="6"/>
        <v>56418_Internal purchase/sale of chemicals</v>
      </c>
      <c r="B52" s="286">
        <f>IF(ISNUMBER(VLOOKUP($N52,'SUPPORTING DOCUMENT'!$A$1:$F$416,6,FALSE)),VLOOKUP($N52,'SUPPORTING DOCUMENT'!$A$1:$F$416,6,FALSE),0)</f>
        <v>0</v>
      </c>
      <c r="C52" s="287">
        <f>IF(ISNUMBER(VLOOKUP($N52,'SUPPORTING DOCUMENT'!$A$418:$F$835,6,FALSE)),VLOOKUP($N52,'SUPPORTING DOCUMENT'!$A$418:$F$835,6,FALSE),0)</f>
        <v>0</v>
      </c>
      <c r="D52" s="365"/>
      <c r="E52" s="365"/>
      <c r="F52" s="365"/>
      <c r="G52" s="288" t="s">
        <v>423</v>
      </c>
      <c r="H52" s="140"/>
      <c r="I52" s="14" t="str">
        <f t="shared" si="3"/>
        <v/>
      </c>
      <c r="N52" s="16">
        <v>56418</v>
      </c>
      <c r="O52" s="14" t="s">
        <v>449</v>
      </c>
      <c r="P52" s="16" t="s">
        <v>443</v>
      </c>
      <c r="Q52" s="95"/>
    </row>
    <row r="53" spans="1:21" x14ac:dyDescent="0.25">
      <c r="A53" s="285" t="str">
        <f t="shared" si="6"/>
        <v>56419_Chemicals</v>
      </c>
      <c r="B53" s="286">
        <f>IF(ISNUMBER(VLOOKUP($N53,'SUPPORTING DOCUMENT'!$A$1:$F$416,6,FALSE)),VLOOKUP($N53,'SUPPORTING DOCUMENT'!$A$1:$F$416,6,FALSE),0)</f>
        <v>0</v>
      </c>
      <c r="C53" s="287">
        <f>IF(ISNUMBER(VLOOKUP($N53,'SUPPORTING DOCUMENT'!$A$418:$F$835,6,FALSE)),VLOOKUP($N53,'SUPPORTING DOCUMENT'!$A$418:$F$835,6,FALSE),0)</f>
        <v>0</v>
      </c>
      <c r="D53" s="365"/>
      <c r="E53" s="365"/>
      <c r="F53" s="365"/>
      <c r="G53" s="288" t="s">
        <v>423</v>
      </c>
      <c r="H53" s="140"/>
      <c r="I53" s="14" t="str">
        <f t="shared" si="3"/>
        <v/>
      </c>
      <c r="N53" s="16">
        <v>56419</v>
      </c>
      <c r="O53" s="14" t="s">
        <v>449</v>
      </c>
      <c r="P53" s="16" t="s">
        <v>439</v>
      </c>
      <c r="Q53" s="95"/>
    </row>
    <row r="54" spans="1:21" x14ac:dyDescent="0.25">
      <c r="A54" s="285" t="str">
        <f t="shared" si="6"/>
        <v>56518_ Internal purchase/sale of biosubstances</v>
      </c>
      <c r="B54" s="286">
        <f>IF(ISNUMBER(VLOOKUP($N54,'SUPPORTING DOCUMENT'!$A$1:$F$416,6,FALSE)),VLOOKUP($N54,'SUPPORTING DOCUMENT'!$A$1:$F$416,6,FALSE),0)</f>
        <v>0</v>
      </c>
      <c r="C54" s="287">
        <f>IF(ISNUMBER(VLOOKUP($N54,'SUPPORTING DOCUMENT'!$A$418:$F$835,6,FALSE)),VLOOKUP($N54,'SUPPORTING DOCUMENT'!$A$418:$F$835,6,FALSE),0)</f>
        <v>0</v>
      </c>
      <c r="D54" s="365"/>
      <c r="E54" s="365"/>
      <c r="F54" s="365"/>
      <c r="G54" s="288" t="s">
        <v>423</v>
      </c>
      <c r="H54" s="140"/>
      <c r="I54" s="14" t="str">
        <f t="shared" si="3"/>
        <v/>
      </c>
      <c r="N54" s="16">
        <v>56518</v>
      </c>
      <c r="O54" s="14" t="s">
        <v>449</v>
      </c>
      <c r="P54" s="16" t="s">
        <v>442</v>
      </c>
      <c r="Q54" s="95"/>
    </row>
    <row r="55" spans="1:21" x14ac:dyDescent="0.25">
      <c r="A55" s="285" t="str">
        <f t="shared" si="6"/>
        <v>56519_Biosubstances</v>
      </c>
      <c r="B55" s="286">
        <f>IF(ISNUMBER(VLOOKUP($N55,'SUPPORTING DOCUMENT'!$A$1:$F$416,6,FALSE)),VLOOKUP($N55,'SUPPORTING DOCUMENT'!$A$1:$F$416,6,FALSE),0)</f>
        <v>0</v>
      </c>
      <c r="C55" s="287">
        <f>IF(ISNUMBER(VLOOKUP($N55,'SUPPORTING DOCUMENT'!$A$418:$F$835,6,FALSE)),VLOOKUP($N55,'SUPPORTING DOCUMENT'!$A$418:$F$835,6,FALSE),0)</f>
        <v>0</v>
      </c>
      <c r="D55" s="365"/>
      <c r="E55" s="365"/>
      <c r="F55" s="365"/>
      <c r="G55" s="288" t="s">
        <v>423</v>
      </c>
      <c r="H55" s="140"/>
      <c r="I55" s="14" t="str">
        <f t="shared" si="3"/>
        <v/>
      </c>
      <c r="N55" s="16">
        <v>56519</v>
      </c>
      <c r="O55" s="14" t="s">
        <v>449</v>
      </c>
      <c r="P55" s="16" t="s">
        <v>274</v>
      </c>
      <c r="Q55" s="95"/>
    </row>
    <row r="56" spans="1:21" x14ac:dyDescent="0.25">
      <c r="A56" s="285" t="str">
        <f t="shared" si="6"/>
        <v>56618_Internal purchase/sale animals</v>
      </c>
      <c r="B56" s="286">
        <f>IF(ISNUMBER(VLOOKUP($N56,'SUPPORTING DOCUMENT'!$A$1:$F$416,6,FALSE)),VLOOKUP($N56,'SUPPORTING DOCUMENT'!$A$1:$F$416,6,FALSE),0)</f>
        <v>0</v>
      </c>
      <c r="C56" s="287">
        <f>IF(ISNUMBER(VLOOKUP($N56,'SUPPORTING DOCUMENT'!$A$418:$F$835,6,FALSE)),VLOOKUP($N56,'SUPPORTING DOCUMENT'!$A$418:$F$835,6,FALSE),0)</f>
        <v>0</v>
      </c>
      <c r="D56" s="365"/>
      <c r="E56" s="365"/>
      <c r="F56" s="365"/>
      <c r="G56" s="288" t="s">
        <v>423</v>
      </c>
      <c r="H56" s="140"/>
      <c r="I56" s="14" t="str">
        <f t="shared" si="3"/>
        <v/>
      </c>
      <c r="N56" s="16">
        <v>56618</v>
      </c>
      <c r="O56" s="14" t="s">
        <v>449</v>
      </c>
      <c r="P56" s="16" t="s">
        <v>441</v>
      </c>
      <c r="Q56" s="95"/>
    </row>
    <row r="57" spans="1:21" x14ac:dyDescent="0.25">
      <c r="A57" s="285" t="str">
        <f t="shared" si="6"/>
        <v xml:space="preserve">56619_Animals </v>
      </c>
      <c r="B57" s="286">
        <f>IF(ISNUMBER(VLOOKUP($N57,'SUPPORTING DOCUMENT'!$A$1:$F$416,6,FALSE)),VLOOKUP($N57,'SUPPORTING DOCUMENT'!$A$1:$F$416,6,FALSE),0)</f>
        <v>0</v>
      </c>
      <c r="C57" s="287">
        <f>IF(ISNUMBER(VLOOKUP($N57,'SUPPORTING DOCUMENT'!$A$418:$F$835,6,FALSE)),VLOOKUP($N57,'SUPPORTING DOCUMENT'!$A$418:$F$835,6,FALSE),0)</f>
        <v>0</v>
      </c>
      <c r="D57" s="365"/>
      <c r="E57" s="365"/>
      <c r="F57" s="365"/>
      <c r="G57" s="288" t="s">
        <v>423</v>
      </c>
      <c r="H57" s="140"/>
      <c r="I57" s="14" t="str">
        <f t="shared" si="3"/>
        <v/>
      </c>
      <c r="N57" s="16">
        <v>56619</v>
      </c>
      <c r="O57" s="14" t="s">
        <v>449</v>
      </c>
      <c r="P57" s="16" t="s">
        <v>440</v>
      </c>
      <c r="Q57" s="95"/>
    </row>
    <row r="58" spans="1:21" x14ac:dyDescent="0.25">
      <c r="A58" s="285" t="str">
        <f t="shared" si="6"/>
        <v xml:space="preserve">56718_Internal purchase/sale glas, plastic….. </v>
      </c>
      <c r="B58" s="286">
        <f>IF(ISNUMBER(VLOOKUP($N58,'SUPPORTING DOCUMENT'!$A$1:$F$416,6,FALSE)),VLOOKUP($N58,'SUPPORTING DOCUMENT'!$A$1:$F$416,6,FALSE),0)</f>
        <v>0</v>
      </c>
      <c r="C58" s="287">
        <f>IF(ISNUMBER(VLOOKUP($N58,'SUPPORTING DOCUMENT'!$A$418:$F$835,6,FALSE)),VLOOKUP($N58,'SUPPORTING DOCUMENT'!$A$418:$F$835,6,FALSE),0)</f>
        <v>0</v>
      </c>
      <c r="D58" s="365"/>
      <c r="E58" s="365"/>
      <c r="F58" s="365"/>
      <c r="G58" s="288" t="s">
        <v>423</v>
      </c>
      <c r="H58" s="140"/>
      <c r="I58" s="14" t="str">
        <f t="shared" si="3"/>
        <v/>
      </c>
      <c r="N58" s="16">
        <v>56718</v>
      </c>
      <c r="O58" s="14" t="s">
        <v>449</v>
      </c>
      <c r="P58" s="16" t="s">
        <v>450</v>
      </c>
      <c r="Q58" s="95"/>
    </row>
    <row r="59" spans="1:21" x14ac:dyDescent="0.25">
      <c r="A59" s="285" t="str">
        <f t="shared" si="6"/>
        <v>56719_Glas, plastic and protective equipment</v>
      </c>
      <c r="B59" s="286">
        <f>IF(ISNUMBER(VLOOKUP($N59,'SUPPORTING DOCUMENT'!$A$1:$F$416,6,FALSE)),VLOOKUP($N59,'SUPPORTING DOCUMENT'!$A$1:$F$416,6,FALSE),0)</f>
        <v>0</v>
      </c>
      <c r="C59" s="287">
        <f>IF(ISNUMBER(VLOOKUP($N59,'SUPPORTING DOCUMENT'!$A$418:$F$835,6,FALSE)),VLOOKUP($N59,'SUPPORTING DOCUMENT'!$A$418:$F$835,6,FALSE),0)</f>
        <v>0</v>
      </c>
      <c r="D59" s="365"/>
      <c r="E59" s="365"/>
      <c r="F59" s="365"/>
      <c r="G59" s="288" t="s">
        <v>423</v>
      </c>
      <c r="H59" s="140"/>
      <c r="I59" s="14" t="str">
        <f t="shared" si="3"/>
        <v/>
      </c>
      <c r="N59" s="16">
        <v>56719</v>
      </c>
      <c r="O59" s="14" t="s">
        <v>449</v>
      </c>
      <c r="P59" s="16" t="s">
        <v>445</v>
      </c>
      <c r="Q59" s="95"/>
    </row>
    <row r="60" spans="1:21" x14ac:dyDescent="0.25">
      <c r="A60" s="285" t="str">
        <f t="shared" si="6"/>
        <v>56998_Internatl purchase/sale other goods/consumables</v>
      </c>
      <c r="B60" s="286">
        <f>IF(ISNUMBER(VLOOKUP($N60,'SUPPORTING DOCUMENT'!$A$1:$F$416,6,FALSE)),VLOOKUP($N60,'SUPPORTING DOCUMENT'!$A$1:$F$416,6,FALSE),0)</f>
        <v>0</v>
      </c>
      <c r="C60" s="287">
        <f>IF(ISNUMBER(VLOOKUP($N60,'SUPPORTING DOCUMENT'!$A$418:$F$835,6,FALSE)),VLOOKUP($N60,'SUPPORTING DOCUMENT'!$A$418:$F$835,6,FALSE),0)</f>
        <v>0</v>
      </c>
      <c r="D60" s="365"/>
      <c r="E60" s="365"/>
      <c r="F60" s="365"/>
      <c r="G60" s="288" t="s">
        <v>423</v>
      </c>
      <c r="H60" s="140"/>
      <c r="I60" s="14" t="str">
        <f t="shared" si="3"/>
        <v/>
      </c>
      <c r="N60" s="16">
        <v>56998</v>
      </c>
      <c r="O60" s="14" t="s">
        <v>449</v>
      </c>
      <c r="P60" s="16" t="s">
        <v>444</v>
      </c>
      <c r="Q60" s="95"/>
    </row>
    <row r="61" spans="1:21" x14ac:dyDescent="0.25">
      <c r="A61" s="285" t="str">
        <f t="shared" si="6"/>
        <v xml:space="preserve">56999_Other goods/consumables </v>
      </c>
      <c r="B61" s="286">
        <f>IF(ISNUMBER(VLOOKUP($N61,'SUPPORTING DOCUMENT'!$A$1:$F$416,6,FALSE)),VLOOKUP($N61,'SUPPORTING DOCUMENT'!$A$1:$F$416,6,FALSE),0)</f>
        <v>0</v>
      </c>
      <c r="C61" s="287">
        <f>IF(ISNUMBER(VLOOKUP($N61,'SUPPORTING DOCUMENT'!$A$418:$F$835,6,FALSE)),VLOOKUP($N61,'SUPPORTING DOCUMENT'!$A$418:$F$835,6,FALSE),0)</f>
        <v>0</v>
      </c>
      <c r="D61" s="365"/>
      <c r="E61" s="365"/>
      <c r="F61" s="365"/>
      <c r="G61" s="288" t="s">
        <v>423</v>
      </c>
      <c r="H61" s="140"/>
      <c r="I61" s="14" t="str">
        <f t="shared" si="3"/>
        <v/>
      </c>
      <c r="N61" s="16">
        <v>56999</v>
      </c>
      <c r="O61" s="14" t="s">
        <v>449</v>
      </c>
      <c r="P61" s="16" t="s">
        <v>446</v>
      </c>
      <c r="Q61" s="95"/>
    </row>
    <row r="62" spans="1:21" x14ac:dyDescent="0.25">
      <c r="A62" s="285" t="str">
        <f t="shared" si="6"/>
        <v xml:space="preserve">57979_Fee tailormade educations </v>
      </c>
      <c r="B62" s="286">
        <f>IF(ISNUMBER(VLOOKUP($N62,'SUPPORTING DOCUMENT'!$A$1:$F$416,6,FALSE)),VLOOKUP($N62,'SUPPORTING DOCUMENT'!$A$1:$F$416,6,FALSE),0)</f>
        <v>0</v>
      </c>
      <c r="C62" s="287">
        <f>IF(ISNUMBER(VLOOKUP($N62,'SUPPORTING DOCUMENT'!$A$418:$F$835,6,FALSE)),VLOOKUP($N62,'SUPPORTING DOCUMENT'!$A$418:$F$835,6,FALSE),0)</f>
        <v>0</v>
      </c>
      <c r="D62" s="365"/>
      <c r="E62" s="365"/>
      <c r="F62" s="365"/>
      <c r="G62" s="288" t="s">
        <v>423</v>
      </c>
      <c r="H62" s="140"/>
      <c r="I62" s="14" t="str">
        <f t="shared" si="3"/>
        <v/>
      </c>
      <c r="N62" s="16">
        <v>57979</v>
      </c>
      <c r="O62" s="14" t="s">
        <v>449</v>
      </c>
      <c r="P62" s="16" t="s">
        <v>447</v>
      </c>
      <c r="Q62" s="95"/>
    </row>
    <row r="63" spans="1:21" x14ac:dyDescent="0.25">
      <c r="A63" s="285" t="str">
        <f t="shared" si="6"/>
        <v xml:space="preserve">57999_Other services </v>
      </c>
      <c r="B63" s="286">
        <f>IF(ISNUMBER(VLOOKUP($N63,'SUPPORTING DOCUMENT'!$A$1:$F$416,6,FALSE)),VLOOKUP($N63,'SUPPORTING DOCUMENT'!$A$1:$F$416,6,FALSE),0)</f>
        <v>0</v>
      </c>
      <c r="C63" s="287">
        <f>IF(ISNUMBER(VLOOKUP($N63,'SUPPORTING DOCUMENT'!$A$418:$F$835,6,FALSE)),VLOOKUP($N63,'SUPPORTING DOCUMENT'!$A$418:$F$835,6,FALSE),0)</f>
        <v>0</v>
      </c>
      <c r="D63" s="365"/>
      <c r="E63" s="365"/>
      <c r="F63" s="365"/>
      <c r="G63" s="288" t="s">
        <v>423</v>
      </c>
      <c r="H63" s="140"/>
      <c r="I63" s="14" t="str">
        <f t="shared" si="3"/>
        <v/>
      </c>
      <c r="N63" s="16">
        <v>57999</v>
      </c>
      <c r="O63" s="14" t="s">
        <v>449</v>
      </c>
      <c r="P63" s="16" t="s">
        <v>448</v>
      </c>
      <c r="Q63" s="95"/>
    </row>
    <row r="64" spans="1:21" x14ac:dyDescent="0.25">
      <c r="A64" s="285" t="str">
        <f t="shared" si="6"/>
        <v>69909_Depreciation costs fixed assets (KI internal invoice)</v>
      </c>
      <c r="B64" s="286">
        <f>IF(ISNUMBER(VLOOKUP($N64,'SUPPORTING DOCUMENT'!$A$1:$F$416,6,FALSE)),VLOOKUP($N64,'SUPPORTING DOCUMENT'!$A$1:$F$416,6,FALSE),0)</f>
        <v>0</v>
      </c>
      <c r="C64" s="287">
        <f>IF(ISNUMBER(VLOOKUP($N64,'SUPPORTING DOCUMENT'!$A$418:$F$835,6,FALSE)),VLOOKUP($N64,'SUPPORTING DOCUMENT'!$A$418:$F$835,6,FALSE),0)</f>
        <v>0</v>
      </c>
      <c r="D64" s="365"/>
      <c r="E64" s="365"/>
      <c r="F64" s="365"/>
      <c r="G64" s="288" t="s">
        <v>423</v>
      </c>
      <c r="H64" s="140"/>
      <c r="I64" s="14" t="str">
        <f t="shared" si="3"/>
        <v/>
      </c>
      <c r="N64" s="16">
        <v>69909</v>
      </c>
      <c r="O64" s="14" t="s">
        <v>449</v>
      </c>
      <c r="P64" s="16" t="s">
        <v>415</v>
      </c>
      <c r="Q64" s="16"/>
    </row>
    <row r="65" spans="1:323" ht="15.75" thickBot="1" x14ac:dyDescent="0.3">
      <c r="A65" s="285" t="str">
        <f t="shared" ref="A65" si="7">CONCATENATE(N65,O65,P65)</f>
        <v>69908_Part of equipment/facility</v>
      </c>
      <c r="B65" s="286">
        <f>IF(ISNUMBER(VLOOKUP($N65,'SUPPORTING DOCUMENT'!$A$1:$F$416,6,FALSE)),VLOOKUP($N65,'SUPPORTING DOCUMENT'!$A$1:$F$416,6,FALSE),0)</f>
        <v>0</v>
      </c>
      <c r="C65" s="287">
        <f>IF(ISNUMBER(VLOOKUP($N65,'SUPPORTING DOCUMENT'!$A$418:$F$835,6,FALSE)),VLOOKUP($N65,'SUPPORTING DOCUMENT'!$A$418:$F$835,6,FALSE),0)</f>
        <v>0</v>
      </c>
      <c r="D65" s="365"/>
      <c r="E65" s="365"/>
      <c r="F65" s="365"/>
      <c r="G65" s="288" t="s">
        <v>423</v>
      </c>
      <c r="H65" s="141"/>
      <c r="I65" s="14" t="str">
        <f>IF(B65&lt;0,"",IF(C65&lt;0,"",IF(D65&gt;B65,"Adjustment to high",IF(F65&gt;C65,"Adjustment to high",""))))</f>
        <v/>
      </c>
      <c r="N65" s="16">
        <v>69908</v>
      </c>
      <c r="O65" s="14" t="s">
        <v>449</v>
      </c>
      <c r="P65" s="16" t="s">
        <v>414</v>
      </c>
      <c r="Q65" s="16"/>
      <c r="R65" s="16"/>
    </row>
    <row r="66" spans="1:323" ht="19.5" thickBot="1" x14ac:dyDescent="0.35">
      <c r="A66" s="289"/>
      <c r="B66" s="290"/>
      <c r="C66" s="291"/>
      <c r="D66" s="291">
        <f>SUM($D$33:$D$65)</f>
        <v>0</v>
      </c>
      <c r="E66" s="291"/>
      <c r="F66" s="292">
        <f>SUM($F$33:$F$65)</f>
        <v>0</v>
      </c>
      <c r="G66" s="293" t="str">
        <f>IF(D66&gt;0,"Vouchernumbers need to be specified, click here!",IF(F66&gt;0,"Vouchernumbers need to be specified, click here!",""))</f>
        <v/>
      </c>
      <c r="H66" s="139"/>
    </row>
    <row r="67" spans="1:323" ht="15.75" thickBot="1" x14ac:dyDescent="0.3">
      <c r="A67" s="294"/>
      <c r="B67" s="294"/>
      <c r="C67" s="295"/>
      <c r="D67" s="296"/>
      <c r="E67" s="297"/>
      <c r="F67" s="297"/>
      <c r="G67" s="297"/>
      <c r="K67" s="122"/>
      <c r="M67" s="16"/>
    </row>
    <row r="68" spans="1:323" s="96" customFormat="1" x14ac:dyDescent="0.25">
      <c r="A68" s="298" t="s">
        <v>589</v>
      </c>
      <c r="B68" s="299">
        <f>$B$32</f>
        <v>0</v>
      </c>
      <c r="C68" s="299">
        <f>$C$32</f>
        <v>0</v>
      </c>
      <c r="D68" s="300" t="s">
        <v>19</v>
      </c>
      <c r="E68" s="301"/>
      <c r="F68" s="297"/>
      <c r="G68" s="29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row>
    <row r="69" spans="1:323" s="96" customFormat="1" x14ac:dyDescent="0.25">
      <c r="A69" s="304" t="s">
        <v>576</v>
      </c>
      <c r="B69" s="305">
        <f>$B$8</f>
        <v>0</v>
      </c>
      <c r="C69" s="305">
        <f>$C$8</f>
        <v>0</v>
      </c>
      <c r="D69" s="302" t="str">
        <f>IF(ISNUMBER(($B69+$C69)/($B$73+$C$73)),($B69+$C69)/($B$73+$C$73),"")</f>
        <v/>
      </c>
      <c r="E69" s="301"/>
      <c r="F69" s="297"/>
      <c r="G69" s="303"/>
      <c r="I69" s="138"/>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row>
    <row r="70" spans="1:323" s="96" customFormat="1" x14ac:dyDescent="0.25">
      <c r="A70" s="304" t="s">
        <v>590</v>
      </c>
      <c r="B70" s="305">
        <f>-$D$66</f>
        <v>0</v>
      </c>
      <c r="C70" s="305">
        <f>-$F$66</f>
        <v>0</v>
      </c>
      <c r="D70" s="302" t="str">
        <f>IF(ISNUMBER(($B70+$C70)/($B$73+$C$73)),($B70+$C70)/($B$73+$C$73),"")</f>
        <v/>
      </c>
      <c r="E70" s="301"/>
      <c r="F70" s="297"/>
      <c r="G70" s="294"/>
      <c r="H70" s="14"/>
      <c r="I70" s="122"/>
      <c r="J70" s="14"/>
      <c r="K70" s="14"/>
      <c r="L70" s="122"/>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row>
    <row r="71" spans="1:323" s="96" customFormat="1" x14ac:dyDescent="0.25">
      <c r="A71" s="306" t="s">
        <v>591</v>
      </c>
      <c r="B71" s="307">
        <f>$B$7-$B$70</f>
        <v>0</v>
      </c>
      <c r="C71" s="307">
        <f>C7-C70</f>
        <v>0</v>
      </c>
      <c r="D71" s="302" t="str">
        <f>IF(ISNUMBER(($B71+$C71)/($B$73+$C$73)),($B71+$C71)/($B$73+$C$73),"")</f>
        <v/>
      </c>
      <c r="E71" s="301"/>
      <c r="F71" s="297"/>
      <c r="G71" s="294"/>
      <c r="H71" s="14"/>
      <c r="I71" s="14"/>
      <c r="J71" s="97"/>
      <c r="N71" s="14"/>
      <c r="O71" s="14"/>
      <c r="P71" s="14"/>
      <c r="Q71" s="14"/>
      <c r="R71" s="14"/>
      <c r="S71" s="14"/>
      <c r="T71" s="14"/>
      <c r="U71" s="14"/>
    </row>
    <row r="72" spans="1:323" s="96" customFormat="1" x14ac:dyDescent="0.25">
      <c r="A72" s="304" t="s">
        <v>592</v>
      </c>
      <c r="B72" s="305">
        <f>$B$8+$B$70</f>
        <v>0</v>
      </c>
      <c r="C72" s="305">
        <f>$C$8+$C$70</f>
        <v>0</v>
      </c>
      <c r="D72" s="302" t="str">
        <f>IF(ISNUMBER(($B72+$C72)/($B$73+$C$73)),($B72+$C72)/($B$73+$C$73),"")</f>
        <v/>
      </c>
      <c r="E72" s="301"/>
      <c r="F72" s="297"/>
      <c r="G72" s="294"/>
      <c r="H72" s="16"/>
      <c r="I72" s="14"/>
      <c r="N72" s="14"/>
      <c r="O72" s="14"/>
      <c r="P72" s="14"/>
      <c r="Q72" s="14"/>
      <c r="R72" s="14"/>
      <c r="S72" s="14"/>
      <c r="T72" s="14"/>
      <c r="U72" s="14"/>
    </row>
    <row r="73" spans="1:323" s="96" customFormat="1" ht="15.75" thickBot="1" x14ac:dyDescent="0.3">
      <c r="A73" s="308" t="s">
        <v>577</v>
      </c>
      <c r="B73" s="309">
        <f>SUM($B$71:$B$72)</f>
        <v>0</v>
      </c>
      <c r="C73" s="309">
        <f>SUM($C$71:$C$72)</f>
        <v>0</v>
      </c>
      <c r="D73" s="302" t="str">
        <f>IF(ISNUMBER(($B73+$C73)/($B$73+$C$73)),($B73+$C73)/($B$73+$C$73),"")</f>
        <v/>
      </c>
      <c r="E73" s="301"/>
      <c r="F73" s="297"/>
      <c r="G73" s="294"/>
      <c r="H73" s="16"/>
      <c r="I73" s="14"/>
      <c r="N73" s="14"/>
      <c r="O73" s="14"/>
      <c r="P73" s="14"/>
      <c r="Q73" s="14"/>
      <c r="R73" s="14"/>
      <c r="S73" s="14"/>
      <c r="T73" s="14"/>
      <c r="U73" s="14"/>
    </row>
    <row r="74" spans="1:323" s="96" customFormat="1" x14ac:dyDescent="0.25">
      <c r="A74" s="310" t="s">
        <v>578</v>
      </c>
      <c r="B74" s="270">
        <f>'Cost distribution'!$F$17</f>
        <v>0</v>
      </c>
      <c r="C74" s="270">
        <f>'Cost distribution'!$G$17</f>
        <v>0</v>
      </c>
      <c r="D74" s="311"/>
      <c r="E74" s="301"/>
      <c r="F74" s="297"/>
      <c r="G74" s="294"/>
      <c r="H74" s="14"/>
      <c r="I74" s="14"/>
    </row>
    <row r="75" spans="1:323" s="96" customFormat="1" ht="15.75" thickBot="1" x14ac:dyDescent="0.3">
      <c r="A75" s="272" t="s">
        <v>574</v>
      </c>
      <c r="B75" s="273">
        <f>B73-B74</f>
        <v>0</v>
      </c>
      <c r="C75" s="273">
        <f>C73-C74</f>
        <v>0</v>
      </c>
      <c r="D75" s="312"/>
      <c r="E75" s="301"/>
      <c r="F75" s="297"/>
      <c r="G75" s="296"/>
      <c r="H75" s="14"/>
      <c r="I75" s="14"/>
    </row>
    <row r="76" spans="1:323" s="96" customFormat="1" x14ac:dyDescent="0.25">
      <c r="A76" s="345"/>
      <c r="B76" s="295"/>
      <c r="C76" s="295"/>
      <c r="D76" s="383"/>
      <c r="E76" s="301"/>
      <c r="F76" s="297"/>
      <c r="G76" s="296"/>
      <c r="H76" s="14"/>
      <c r="I76" s="14"/>
    </row>
    <row r="77" spans="1:323" s="96" customFormat="1" ht="15.75" thickBot="1" x14ac:dyDescent="0.3">
      <c r="A77" s="345"/>
      <c r="B77" s="295"/>
      <c r="C77" s="295"/>
      <c r="D77" s="383"/>
      <c r="E77" s="301"/>
      <c r="F77" s="297"/>
      <c r="G77" s="296"/>
      <c r="H77" s="14"/>
      <c r="I77" s="14"/>
    </row>
    <row r="78" spans="1:323" s="96" customFormat="1" ht="21" thickBot="1" x14ac:dyDescent="0.35">
      <c r="A78" s="378" t="s">
        <v>618</v>
      </c>
      <c r="B78" s="379"/>
      <c r="C78" s="379"/>
      <c r="D78" s="380"/>
      <c r="E78" s="301"/>
      <c r="F78" s="297"/>
      <c r="G78" s="297"/>
      <c r="H78" s="122"/>
      <c r="I78" s="14"/>
    </row>
    <row r="79" spans="1:323" s="96" customFormat="1" ht="20.25" x14ac:dyDescent="0.3">
      <c r="A79" s="384"/>
      <c r="B79" s="385"/>
      <c r="C79" s="385"/>
      <c r="D79" s="387"/>
      <c r="E79" s="297"/>
      <c r="F79" s="297"/>
      <c r="G79" s="297"/>
      <c r="H79" s="122"/>
      <c r="I79" s="14"/>
    </row>
    <row r="80" spans="1:323" s="96" customFormat="1" x14ac:dyDescent="0.25">
      <c r="A80" s="313" t="s">
        <v>622</v>
      </c>
      <c r="B80" s="381"/>
      <c r="C80" s="381"/>
      <c r="D80" s="388"/>
      <c r="E80" s="301"/>
      <c r="F80" s="297"/>
      <c r="G80" s="297"/>
      <c r="H80" s="122"/>
      <c r="I80" s="14"/>
    </row>
    <row r="81" spans="1:9" s="96" customFormat="1" x14ac:dyDescent="0.25">
      <c r="A81" s="334" t="s">
        <v>623</v>
      </c>
      <c r="B81" s="382"/>
      <c r="C81" s="381"/>
      <c r="D81" s="389"/>
      <c r="E81" s="301"/>
      <c r="F81" s="297"/>
      <c r="G81" s="297"/>
      <c r="H81" s="122"/>
      <c r="I81" s="14"/>
    </row>
    <row r="82" spans="1:9" s="96" customFormat="1" x14ac:dyDescent="0.25">
      <c r="A82" s="334" t="s">
        <v>624</v>
      </c>
      <c r="B82" s="382"/>
      <c r="C82" s="381"/>
      <c r="D82" s="389"/>
      <c r="E82" s="301"/>
      <c r="F82" s="297"/>
      <c r="G82" s="297"/>
      <c r="H82" s="122"/>
      <c r="I82" s="14"/>
    </row>
    <row r="83" spans="1:9" s="96" customFormat="1" x14ac:dyDescent="0.25">
      <c r="A83" s="334"/>
      <c r="B83" s="382"/>
      <c r="C83" s="381"/>
      <c r="D83" s="389"/>
      <c r="E83" s="301"/>
      <c r="F83" s="297"/>
      <c r="G83" s="297"/>
      <c r="H83" s="122"/>
      <c r="I83" s="14"/>
    </row>
    <row r="84" spans="1:9" s="96" customFormat="1" x14ac:dyDescent="0.25">
      <c r="A84" s="334"/>
      <c r="B84" s="382"/>
      <c r="C84" s="381"/>
      <c r="D84" s="389"/>
      <c r="E84" s="301"/>
      <c r="F84" s="297"/>
      <c r="G84" s="297"/>
      <c r="H84" s="122"/>
      <c r="I84" s="14"/>
    </row>
    <row r="85" spans="1:9" s="96" customFormat="1" x14ac:dyDescent="0.25">
      <c r="A85" s="400" t="s">
        <v>625</v>
      </c>
      <c r="B85" s="382"/>
      <c r="C85" s="381"/>
      <c r="D85" s="389"/>
      <c r="E85" s="301"/>
      <c r="F85" s="297"/>
      <c r="G85" s="297"/>
      <c r="H85" s="122"/>
      <c r="I85" s="14"/>
    </row>
    <row r="86" spans="1:9" s="96" customFormat="1" x14ac:dyDescent="0.25">
      <c r="A86" s="334" t="s">
        <v>626</v>
      </c>
      <c r="B86" s="382"/>
      <c r="C86" s="381"/>
      <c r="D86" s="389"/>
      <c r="E86" s="301"/>
      <c r="F86" s="297"/>
      <c r="G86" s="297"/>
      <c r="H86" s="122"/>
      <c r="I86" s="14"/>
    </row>
    <row r="87" spans="1:9" s="96" customFormat="1" x14ac:dyDescent="0.25">
      <c r="A87" s="334" t="s">
        <v>627</v>
      </c>
      <c r="B87" s="382"/>
      <c r="C87" s="381"/>
      <c r="D87" s="389"/>
      <c r="E87" s="301"/>
      <c r="F87" s="297"/>
      <c r="G87" s="297"/>
      <c r="H87" s="122"/>
      <c r="I87" s="14"/>
    </row>
    <row r="88" spans="1:9" s="96" customFormat="1" x14ac:dyDescent="0.25">
      <c r="A88" s="334"/>
      <c r="B88" s="382"/>
      <c r="C88" s="381"/>
      <c r="D88" s="389"/>
      <c r="E88" s="301"/>
      <c r="F88" s="297"/>
      <c r="G88" s="297"/>
      <c r="H88" s="122"/>
      <c r="I88" s="14"/>
    </row>
    <row r="89" spans="1:9" s="96" customFormat="1" x14ac:dyDescent="0.25">
      <c r="A89" s="334"/>
      <c r="B89" s="382"/>
      <c r="C89" s="381"/>
      <c r="D89" s="389"/>
      <c r="E89" s="301"/>
      <c r="F89" s="297"/>
      <c r="G89" s="297"/>
      <c r="H89" s="122"/>
      <c r="I89" s="14"/>
    </row>
    <row r="90" spans="1:9" s="96" customFormat="1" x14ac:dyDescent="0.25">
      <c r="A90" s="334"/>
      <c r="B90" s="382"/>
      <c r="C90" s="381"/>
      <c r="D90" s="389"/>
      <c r="E90" s="301"/>
      <c r="F90" s="297"/>
      <c r="G90" s="297"/>
      <c r="H90" s="122"/>
      <c r="I90" s="14"/>
    </row>
    <row r="91" spans="1:9" s="96" customFormat="1" ht="15.75" thickBot="1" x14ac:dyDescent="0.3">
      <c r="A91" s="401"/>
      <c r="B91" s="402"/>
      <c r="C91" s="403"/>
      <c r="D91" s="404"/>
      <c r="E91" s="301"/>
      <c r="F91" s="297"/>
      <c r="G91" s="297"/>
      <c r="H91" s="122"/>
      <c r="I91" s="14"/>
    </row>
    <row r="92" spans="1:9" s="96" customFormat="1" ht="16.5" thickTop="1" thickBot="1" x14ac:dyDescent="0.3">
      <c r="A92" s="313"/>
      <c r="B92" s="314"/>
      <c r="C92" s="314"/>
      <c r="D92" s="315"/>
      <c r="E92" s="316"/>
      <c r="F92" s="317"/>
      <c r="G92" s="317"/>
      <c r="H92" s="14"/>
      <c r="I92" s="14"/>
    </row>
    <row r="93" spans="1:9" s="96" customFormat="1" ht="15.75" x14ac:dyDescent="0.25">
      <c r="A93" s="318" t="s">
        <v>20</v>
      </c>
      <c r="B93" s="319">
        <f>Statistics!$D$19</f>
        <v>0</v>
      </c>
      <c r="C93" s="313"/>
      <c r="D93" s="315"/>
      <c r="E93" s="301"/>
      <c r="F93" s="297"/>
      <c r="G93" s="297"/>
      <c r="H93" s="14"/>
      <c r="I93" s="14"/>
    </row>
    <row r="94" spans="1:9" s="96" customFormat="1" ht="16.5" thickBot="1" x14ac:dyDescent="0.3">
      <c r="A94" s="320" t="s">
        <v>420</v>
      </c>
      <c r="B94" s="321">
        <f>$F$32+1</f>
        <v>1</v>
      </c>
      <c r="C94" s="314"/>
      <c r="D94" s="315"/>
      <c r="E94" s="301"/>
      <c r="F94" s="297"/>
      <c r="G94" s="297"/>
      <c r="H94" s="14"/>
      <c r="I94" s="14"/>
    </row>
    <row r="95" spans="1:9" s="96" customFormat="1" ht="15.75" thickBot="1" x14ac:dyDescent="0.3">
      <c r="A95" s="313"/>
      <c r="B95" s="314"/>
      <c r="C95" s="322"/>
      <c r="D95" s="315"/>
      <c r="E95" s="301"/>
      <c r="F95" s="301"/>
      <c r="G95" s="301"/>
      <c r="H95"/>
      <c r="I95"/>
    </row>
    <row r="96" spans="1:9" s="96" customFormat="1" ht="15.75" thickBot="1" x14ac:dyDescent="0.3">
      <c r="A96" s="333" t="s">
        <v>553</v>
      </c>
      <c r="B96" s="323" t="s">
        <v>628</v>
      </c>
      <c r="C96" s="323" t="s">
        <v>629</v>
      </c>
      <c r="D96" s="324" t="s">
        <v>630</v>
      </c>
      <c r="E96" s="301"/>
      <c r="F96" s="393"/>
      <c r="G96" s="301"/>
      <c r="H96"/>
      <c r="I96"/>
    </row>
    <row r="97" spans="1:33" s="96" customFormat="1" x14ac:dyDescent="0.25">
      <c r="A97" s="334" t="str">
        <f>Statistics!$A$24</f>
        <v xml:space="preserve">Cage type </v>
      </c>
      <c r="B97" s="325" t="str">
        <f>IF(ISNUMBER((($B$71*Statistics!$F24/Statistics!$B24*Statistics!$B$19)+($C$71*Statistics!$G24/Statistics!$C24*Statistics!$B$20))/2),(($B$71*Statistics!$F24/Statistics!$B24*Statistics!$B$19)+($C$71*Statistics!$G24/Statistics!$C24*Statistics!$B$20))/2,"")</f>
        <v/>
      </c>
      <c r="C97" s="325" t="str">
        <f>IF(ISNUMBER((($B$73*Statistics!$F24/Statistics!$B24*Statistics!$B$19)+($C$73*Statistics!$G24/Statistics!$C24*Statistics!$B$20))/2),(($B$73*Statistics!$F24/Statistics!$B24*Statistics!$B$19)+($C$73*Statistics!$G24/Statistics!$C24*Statistics!$B$20))/2,"")</f>
        <v/>
      </c>
      <c r="D97" s="351" t="str">
        <f>IF(ISNUMBER((($B$73*Statistics!$F24/Statistics!$B24)+($C$73*Statistics!$G24/Statistics!$C24))/2),(($B$73*Statistics!$F24/Statistics!$B24)+($C$73*Statistics!$G24/Statistics!$C24))/2,"")</f>
        <v/>
      </c>
      <c r="E97" s="301"/>
      <c r="F97" s="394"/>
      <c r="G97" s="395"/>
      <c r="H97" s="4"/>
      <c r="I97" s="396"/>
      <c r="W97" s="14"/>
    </row>
    <row r="98" spans="1:33" s="96" customFormat="1" x14ac:dyDescent="0.25">
      <c r="A98" s="334" t="str">
        <f>Statistics!$A$25</f>
        <v>Cage type</v>
      </c>
      <c r="B98" s="325" t="str">
        <f>IF(ISNUMBER((($B$71*Statistics!$F25/Statistics!$B25*Statistics!$B$19)+($C$71*Statistics!$G25/Statistics!$C25*Statistics!$B$20))/2),(($B$71*Statistics!$F25/Statistics!$B25*Statistics!$B$19)+($C$71*Statistics!$G25/Statistics!$C25*Statistics!$B$20))/2,"")</f>
        <v/>
      </c>
      <c r="C98" s="325" t="str">
        <f>IF(ISNUMBER((($B$73*Statistics!$F25/Statistics!$B25*Statistics!$B$19)+($C$73*Statistics!$G25/Statistics!$C25*Statistics!$B$20))/2),(($B$73*Statistics!$F25/Statistics!$B25*Statistics!$B$19)+($C$73*Statistics!$G25/Statistics!$C25*Statistics!$B$20))/2,"")</f>
        <v/>
      </c>
      <c r="D98" s="351" t="str">
        <f>IF(ISNUMBER((($B$73*Statistics!$F25/Statistics!$B25)+($C$73*Statistics!$G25/Statistics!$C25))/2),(($B$73*Statistics!$F25/Statistics!$B25)+($C$73*Statistics!$G25/Statistics!$C25))/2,"")</f>
        <v/>
      </c>
      <c r="E98" s="301"/>
      <c r="F98" s="394"/>
      <c r="G98" s="395"/>
      <c r="H98" s="4"/>
      <c r="I98" s="396"/>
      <c r="W98" s="14"/>
      <c r="X98" s="14"/>
      <c r="Y98" s="14"/>
      <c r="Z98" s="14"/>
      <c r="AA98" s="14"/>
    </row>
    <row r="99" spans="1:33" s="96" customFormat="1" x14ac:dyDescent="0.25">
      <c r="A99" s="334" t="str">
        <f>Statistics!$A$26</f>
        <v>Cage type</v>
      </c>
      <c r="B99" s="325" t="str">
        <f>IF(ISNUMBER((($B$71*Statistics!$F26/Statistics!$B26*Statistics!$B$19)+($C$71*Statistics!$G26/Statistics!$C26*Statistics!$B$20))/2),(($B$71*Statistics!$F26/Statistics!$B26*Statistics!$B$19)+($C$71*Statistics!$G26/Statistics!$C26*Statistics!$B$20))/2,"")</f>
        <v/>
      </c>
      <c r="C99" s="325" t="str">
        <f>IF(ISNUMBER((($B$73*Statistics!$F26/Statistics!$B26*Statistics!$B$19)+($C$73*Statistics!$G26/Statistics!$C26*Statistics!$B$20))/2),(($B$73*Statistics!$F26/Statistics!$B26*Statistics!$B$19)+($C$73*Statistics!$G26/Statistics!$C26*Statistics!$B$20))/2,"")</f>
        <v/>
      </c>
      <c r="D99" s="351" t="str">
        <f>IF(ISNUMBER((($B$73*Statistics!$F26/Statistics!$B26)+($C$73*Statistics!$G26/Statistics!$C26))/2),(($B$73*Statistics!$F26/Statistics!$B26)+($C$73*Statistics!$G26/Statistics!$C26))/2,"")</f>
        <v/>
      </c>
      <c r="E99" s="301"/>
      <c r="F99" s="394"/>
      <c r="G99" s="395"/>
      <c r="H99" s="4"/>
      <c r="I99" s="396"/>
      <c r="W99" s="14"/>
      <c r="X99" s="14"/>
      <c r="Y99" s="14"/>
      <c r="Z99" s="14"/>
      <c r="AA99" s="14"/>
      <c r="AB99" s="14"/>
      <c r="AC99" s="14"/>
    </row>
    <row r="100" spans="1:33" s="96" customFormat="1" x14ac:dyDescent="0.25">
      <c r="A100" s="334" t="str">
        <f>Statistics!$A$27</f>
        <v>Cage type</v>
      </c>
      <c r="B100" s="325" t="str">
        <f>IF(ISNUMBER((($B$71*Statistics!$F27/Statistics!$B27*Statistics!$B$19)+($C$71*Statistics!$G27/Statistics!$C27*Statistics!$B$20))/2),(($B$71*Statistics!$F27/Statistics!$B27*Statistics!$B$19)+($C$71*Statistics!$G27/Statistics!$C27*Statistics!$B$20))/2,"")</f>
        <v/>
      </c>
      <c r="C100" s="325" t="str">
        <f>IF(ISNUMBER((($B$73*Statistics!$F27/Statistics!$B27*Statistics!$B$19)+($C$73*Statistics!$G27/Statistics!$C27*Statistics!$B$20))/2),(($B$73*Statistics!$F27/Statistics!$B27*Statistics!$B$19)+($C$73*Statistics!$G27/Statistics!$C27*Statistics!$B$20))/2,"")</f>
        <v/>
      </c>
      <c r="D100" s="351" t="str">
        <f>IF(ISNUMBER((($B$73*Statistics!$F27/Statistics!$B27)+($C$73*Statistics!$G27/Statistics!$C27))/2),(($B$73*Statistics!$F27/Statistics!$B27)+($C$73*Statistics!$G27/Statistics!$C27))/2,"")</f>
        <v/>
      </c>
      <c r="E100" s="301"/>
      <c r="F100" s="397"/>
      <c r="G100" s="398"/>
      <c r="H100" s="4"/>
      <c r="I100" s="396"/>
      <c r="W100" s="14"/>
      <c r="X100" s="14"/>
      <c r="Y100" s="14"/>
      <c r="Z100" s="14"/>
      <c r="AA100" s="14"/>
      <c r="AB100" s="14"/>
      <c r="AC100" s="14"/>
      <c r="AD100" s="14"/>
      <c r="AE100" s="14"/>
      <c r="AF100" s="14"/>
      <c r="AG100" s="14"/>
    </row>
    <row r="101" spans="1:33" x14ac:dyDescent="0.25">
      <c r="A101" s="334" t="str">
        <f>Statistics!$A$28</f>
        <v>Cage type</v>
      </c>
      <c r="B101" s="325" t="str">
        <f>IF(ISNUMBER((($B$71*Statistics!$F28/Statistics!$B28*Statistics!$B$19)+($C$71*Statistics!$G28/Statistics!$C28*Statistics!$B$20))/2),(($B$71*Statistics!$F28/Statistics!$B28*Statistics!$B$19)+($C$71*Statistics!$G28/Statistics!$C28*Statistics!$B$20))/2,"")</f>
        <v/>
      </c>
      <c r="C101" s="325" t="str">
        <f>IF(ISNUMBER((($B$73*Statistics!$F28/Statistics!$B28*Statistics!$B$19)+($C$73*Statistics!$G28/Statistics!$C28*Statistics!$B$20))/2),(($B$73*Statistics!$F28/Statistics!$B28*Statistics!$B$19)+($C$73*Statistics!$G28/Statistics!$C28*Statistics!$B$20))/2,"")</f>
        <v/>
      </c>
      <c r="D101" s="351" t="str">
        <f>IF(ISNUMBER((($B$73*Statistics!$F28/Statistics!$B28)+($C$73*Statistics!$G28/Statistics!$C28))/2),(($B$73*Statistics!$F28/Statistics!$B28)+($C$73*Statistics!$G28/Statistics!$C28))/2,"")</f>
        <v/>
      </c>
      <c r="E101" s="301"/>
      <c r="F101" s="393"/>
      <c r="G101" s="399"/>
      <c r="H101"/>
      <c r="I101" s="396"/>
      <c r="J101" s="96"/>
      <c r="K101" s="96"/>
      <c r="L101" s="96"/>
      <c r="N101" s="96"/>
      <c r="O101" s="96"/>
      <c r="P101" s="96"/>
      <c r="Q101" s="96"/>
      <c r="R101" s="96"/>
      <c r="S101" s="96"/>
      <c r="T101" s="96"/>
      <c r="U101" s="96"/>
    </row>
    <row r="102" spans="1:33" x14ac:dyDescent="0.25">
      <c r="A102" s="334" t="str">
        <f>Statistics!$A$29</f>
        <v>Cage type</v>
      </c>
      <c r="B102" s="325" t="str">
        <f>IF(ISNUMBER((($B$71*Statistics!$F29/Statistics!$B29*Statistics!$B$19)+($C$71*Statistics!$G29/Statistics!$C29*Statistics!$B$20))/2),(($B$71*Statistics!$F29/Statistics!$B29*Statistics!$B$19)+($C$71*Statistics!$G29/Statistics!$C29*Statistics!$B$20))/2,"")</f>
        <v/>
      </c>
      <c r="C102" s="325" t="str">
        <f>IF(ISNUMBER((($B$73*Statistics!$F29/Statistics!$B29*Statistics!$B$19)+($C$73*Statistics!$G29/Statistics!$C29*Statistics!$B$20))/2),(($B$73*Statistics!$F29/Statistics!$B29*Statistics!$B$19)+($C$73*Statistics!$G29/Statistics!$C29*Statistics!$B$20))/2,"")</f>
        <v/>
      </c>
      <c r="D102" s="351" t="str">
        <f>IF(ISNUMBER((($B$73*Statistics!$F29/Statistics!$B29)+($C$73*Statistics!$G29/Statistics!$C29))/2),(($B$73*Statistics!$F29/Statistics!$B29)+($C$73*Statistics!$G29/Statistics!$C29))/2,"")</f>
        <v/>
      </c>
      <c r="E102" s="301"/>
      <c r="F102" s="393"/>
      <c r="G102" s="399"/>
      <c r="H102"/>
      <c r="I102" s="396"/>
      <c r="J102" s="96"/>
      <c r="L102" s="96"/>
      <c r="N102" s="96"/>
      <c r="O102" s="96"/>
      <c r="P102" s="96"/>
      <c r="Q102" s="96"/>
      <c r="R102" s="96"/>
      <c r="S102" s="96"/>
      <c r="T102" s="96"/>
      <c r="U102" s="96"/>
    </row>
    <row r="103" spans="1:33" ht="15.75" thickBot="1" x14ac:dyDescent="0.3">
      <c r="A103" s="334" t="str">
        <f>Statistics!$A$30</f>
        <v>Cage type</v>
      </c>
      <c r="B103" s="325" t="str">
        <f>IF(ISNUMBER((($B$71*Statistics!$F30/Statistics!$B30*Statistics!$B$19)+($C$71*Statistics!$G30/Statistics!$C30*Statistics!$B$20))/2),(($B$71*Statistics!$F30/Statistics!$B30*Statistics!$B$19)+($C$71*Statistics!$G30/Statistics!$C30*Statistics!$B$20))/2,"")</f>
        <v/>
      </c>
      <c r="C103" s="325" t="str">
        <f>IF(ISNUMBER((($B$73*Statistics!$F30/Statistics!$B30*Statistics!$B$19)+($C$73*Statistics!$G30/Statistics!$C30*Statistics!$B$20))/2),(($B$73*Statistics!$F30/Statistics!$B30*Statistics!$B$19)+($C$73*Statistics!$G30/Statistics!$C30*Statistics!$B$20))/2,"")</f>
        <v/>
      </c>
      <c r="D103" s="351" t="str">
        <f>IF(ISNUMBER((($B$73*Statistics!$F30/Statistics!$B30)+($C$73*Statistics!$G30/Statistics!$C30))/2),(($B$73*Statistics!$F30/Statistics!$B30)+($C$73*Statistics!$G30/Statistics!$C30))/2,"")</f>
        <v/>
      </c>
      <c r="E103" s="301"/>
      <c r="F103" s="393"/>
      <c r="G103" s="399"/>
      <c r="H103"/>
      <c r="I103" s="396"/>
      <c r="J103" s="96"/>
      <c r="L103" s="96"/>
      <c r="N103" s="96"/>
      <c r="O103" s="96"/>
      <c r="P103" s="96"/>
      <c r="Q103" s="96"/>
      <c r="R103" s="96"/>
      <c r="S103" s="96"/>
      <c r="T103" s="96"/>
      <c r="U103" s="96"/>
    </row>
    <row r="104" spans="1:33" ht="15.75" thickBot="1" x14ac:dyDescent="0.3">
      <c r="A104" s="335" t="s">
        <v>554</v>
      </c>
      <c r="B104" s="323" t="s">
        <v>628</v>
      </c>
      <c r="C104" s="323" t="s">
        <v>629</v>
      </c>
      <c r="D104" s="324" t="s">
        <v>630</v>
      </c>
      <c r="E104" s="301"/>
      <c r="F104" s="327"/>
      <c r="G104" s="328"/>
      <c r="J104" s="96"/>
      <c r="L104" s="96"/>
      <c r="N104" s="96"/>
      <c r="O104" s="96"/>
      <c r="P104" s="96"/>
      <c r="Q104" s="96"/>
      <c r="R104" s="96"/>
      <c r="S104" s="96"/>
      <c r="T104" s="96"/>
      <c r="U104" s="96"/>
    </row>
    <row r="105" spans="1:33" x14ac:dyDescent="0.25">
      <c r="A105" s="329" t="str">
        <f>Statistics!$A$32</f>
        <v>Type of animal</v>
      </c>
      <c r="B105" s="330" t="str">
        <f>IF(ISNUMBER((($B$71*Statistics!$F32/Statistics!$D32*Statistics!$B$19)+($C$71*Statistics!$G32/Statistics!$E32*Statistics!$B$20))/2),(($B$71*Statistics!$F32/Statistics!$D32*Statistics!$B$19)+($C$71*Statistics!$G32/Statistics!$E32*Statistics!$B$20))/2,"")</f>
        <v/>
      </c>
      <c r="C105" s="330" t="str">
        <f>IF(ISNUMBER((($B$73*Statistics!$F32/Statistics!$D32*Statistics!$B$19)+($C$73*Statistics!$G32/Statistics!$E32*Statistics!$B$20))/2),(($B$73*Statistics!$F32/Statistics!$D32*Statistics!$B$19)+($C$73*Statistics!$G32/Statistics!$E32*Statistics!$B$20))/2,"")</f>
        <v/>
      </c>
      <c r="D105" s="349" t="str">
        <f>IF(ISNUMBER((($B$73*Statistics!$F32/Statistics!$D32)+($C$73*Statistics!$G32/Statistics!$E32))/2),(($B$73*Statistics!$F32/Statistics!$D32)+($C$73*Statistics!$G32/Statistics!$E32))/2,"")</f>
        <v/>
      </c>
      <c r="E105" s="301"/>
      <c r="F105" s="327"/>
      <c r="G105" s="297"/>
      <c r="J105" s="96"/>
      <c r="N105" s="96"/>
      <c r="O105" s="96"/>
      <c r="P105" s="96"/>
      <c r="Q105" s="96"/>
      <c r="R105" s="96"/>
      <c r="S105" s="96"/>
      <c r="T105" s="96"/>
      <c r="U105" s="96"/>
    </row>
    <row r="106" spans="1:33" x14ac:dyDescent="0.25">
      <c r="A106" s="313" t="str">
        <f>Statistics!$A$33</f>
        <v>Type of animal</v>
      </c>
      <c r="B106" s="325" t="str">
        <f>IF(ISNUMBER((($B$71*Statistics!$F33/Statistics!$D33*Statistics!$B$19)+($C$71*Statistics!$G33/Statistics!$E33*Statistics!$B$20))/2),(($B$71*Statistics!$F33/Statistics!$D33*Statistics!$B$19)+($C$71*Statistics!$G33/Statistics!$E33*Statistics!$B$20))/2,"")</f>
        <v/>
      </c>
      <c r="C106" s="325" t="str">
        <f>IF(ISNUMBER((($B$73*Statistics!$F33/Statistics!$D33*Statistics!$B$19)+($C$73*Statistics!$G33/Statistics!$E33*Statistics!$B$20))/2),(($B$73*Statistics!$F33/Statistics!$D33*Statistics!$B$19)+($C$73*Statistics!$G33/Statistics!$E33*Statistics!$B$20))/2,"")</f>
        <v/>
      </c>
      <c r="D106" s="351" t="str">
        <f>IF(ISNUMBER((($B$73*Statistics!$F33/Statistics!$D33)+($C$73*Statistics!$G33/Statistics!$E33))/2),(($B$73*Statistics!$F33/Statistics!$D33)+($C$73*Statistics!$G33/Statistics!$E33))/2,"")</f>
        <v/>
      </c>
      <c r="E106" s="301"/>
      <c r="F106" s="327"/>
      <c r="G106" s="297"/>
      <c r="N106" s="96"/>
      <c r="O106" s="96"/>
      <c r="P106" s="96"/>
      <c r="Q106" s="96"/>
      <c r="R106" s="96"/>
      <c r="S106" s="96"/>
      <c r="T106" s="96"/>
    </row>
    <row r="107" spans="1:33" x14ac:dyDescent="0.25">
      <c r="A107" s="313" t="str">
        <f>Statistics!$A$34</f>
        <v>Type of animal</v>
      </c>
      <c r="B107" s="325" t="str">
        <f>IF(ISNUMBER((($B$71*Statistics!$F34/Statistics!$D34*Statistics!$B$19)+($C$71*Statistics!$G34/Statistics!$E34*Statistics!$B$20))/2),(($B$71*Statistics!$F34/Statistics!$D34*Statistics!$B$19)+($C$71*Statistics!$G34/Statistics!$E34*Statistics!$B$20))/2,"")</f>
        <v/>
      </c>
      <c r="C107" s="325" t="str">
        <f>IF(ISNUMBER((($B$73*Statistics!$F34/Statistics!$D34*Statistics!$B$19)+($C$73*Statistics!$G34/Statistics!$E34*Statistics!$B$20))/2),(($B$73*Statistics!$F34/Statistics!$D34*Statistics!$B$19)+($C$73*Statistics!$G34/Statistics!$E34*Statistics!$B$20))/2,"")</f>
        <v/>
      </c>
      <c r="D107" s="351" t="str">
        <f>IF(ISNUMBER((($B$73*Statistics!$F34/Statistics!$D34)+($C$73*Statistics!$G34/Statistics!$E34))/2),(($B$73*Statistics!$F34/Statistics!$D34)+($C$73*Statistics!$G34/Statistics!$E34))/2,"")</f>
        <v/>
      </c>
      <c r="E107" s="301"/>
      <c r="F107" s="327"/>
      <c r="G107" s="297"/>
      <c r="N107" s="96"/>
      <c r="O107" s="96"/>
      <c r="P107" s="96"/>
      <c r="Q107" s="96"/>
      <c r="R107" s="96"/>
      <c r="S107" s="96"/>
    </row>
    <row r="108" spans="1:33" x14ac:dyDescent="0.25">
      <c r="A108" s="313" t="str">
        <f>Statistics!$A$35</f>
        <v>Type of animal</v>
      </c>
      <c r="B108" s="325" t="str">
        <f>IF(ISNUMBER((($B$71*Statistics!$F35/Statistics!$D35*Statistics!$B$19)+($C$71*Statistics!$G35/Statistics!$E35*Statistics!$B$20))/2),(($B$71*Statistics!$F35/Statistics!$D35*Statistics!$B$19)+($C$71*Statistics!$G35/Statistics!$E35*Statistics!$B$20))/2,"")</f>
        <v/>
      </c>
      <c r="C108" s="325" t="str">
        <f>IF(ISNUMBER((($B$73*Statistics!$F35/Statistics!$D35*Statistics!$B$19)+($C$73*Statistics!$G35/Statistics!$E35*Statistics!$B$20))/2),(($B$73*Statistics!$F35/Statistics!$D35*Statistics!$B$19)+($C$73*Statistics!$G35/Statistics!$E35*Statistics!$B$20))/2,"")</f>
        <v/>
      </c>
      <c r="D108" s="351" t="str">
        <f>IF(ISNUMBER((($B$73*Statistics!$F35/Statistics!$D35)+($C$73*Statistics!$G35/Statistics!$E35))/2),(($B$73*Statistics!$F35/Statistics!$D35)+($C$73*Statistics!$G35/Statistics!$E35))/2,"")</f>
        <v/>
      </c>
      <c r="E108" s="301"/>
      <c r="F108" s="327"/>
      <c r="G108" s="297"/>
    </row>
    <row r="109" spans="1:33" x14ac:dyDescent="0.25">
      <c r="A109" s="313" t="str">
        <f>Statistics!$A$36</f>
        <v>Type of animal</v>
      </c>
      <c r="B109" s="325" t="str">
        <f>IF(ISNUMBER((($B$71*Statistics!$F36/Statistics!$D36*Statistics!$B$19)+($C$71*Statistics!$G36/Statistics!$E36*Statistics!$B$20))/2),(($B$71*Statistics!$F36/Statistics!$D36*Statistics!$B$19)+($C$71*Statistics!$G36/Statistics!$E36*Statistics!$B$20))/2,"")</f>
        <v/>
      </c>
      <c r="C109" s="325" t="str">
        <f>IF(ISNUMBER((($B$73*Statistics!$F36/Statistics!$D36*Statistics!$B$19)+($C$73*Statistics!$G36/Statistics!$E36*Statistics!$B$20))/2),(($B$73*Statistics!$F36/Statistics!$D36*Statistics!$B$19)+($C$73*Statistics!$G36/Statistics!$E36*Statistics!$B$20))/2,"")</f>
        <v/>
      </c>
      <c r="D109" s="351" t="str">
        <f>IF(ISNUMBER((($B$73*Statistics!$F36/Statistics!$D36)+($C$73*Statistics!$G36/Statistics!$E36))/2),(($B$73*Statistics!$F36/Statistics!$D36)+($C$73*Statistics!$G36/Statistics!$E36))/2,"")</f>
        <v/>
      </c>
      <c r="E109" s="301"/>
      <c r="F109" s="327"/>
      <c r="G109" s="297"/>
    </row>
    <row r="110" spans="1:33" x14ac:dyDescent="0.25">
      <c r="A110" s="313" t="str">
        <f>Statistics!$A$37</f>
        <v>Type of animal</v>
      </c>
      <c r="B110" s="325" t="str">
        <f>IF(ISNUMBER((($B$71*Statistics!$F37/Statistics!$D37*Statistics!$B$19)+($C$71*Statistics!$G37/Statistics!$E37*Statistics!$B$20))/2),(($B$71*Statistics!$F37/Statistics!$D37*Statistics!$B$19)+($C$71*Statistics!$G37/Statistics!$E37*Statistics!$B$20))/2,"")</f>
        <v/>
      </c>
      <c r="C110" s="325" t="str">
        <f>IF(ISNUMBER((($B$73*Statistics!$F37/Statistics!$D37*Statistics!$B$19)+($C$73*Statistics!$G37/Statistics!$E37*Statistics!$B$20))/2),(($B$73*Statistics!$F37/Statistics!$D37*Statistics!$B$19)+($C$73*Statistics!$G37/Statistics!$E37*Statistics!$B$20))/2,"")</f>
        <v/>
      </c>
      <c r="D110" s="351" t="str">
        <f>IF(ISNUMBER((($B$73*Statistics!$F37/Statistics!$D37)+($C$73*Statistics!$G37/Statistics!$E37))/2),(($B$73*Statistics!$F37/Statistics!$D37)+($C$73*Statistics!$G37/Statistics!$E37))/2,"")</f>
        <v/>
      </c>
      <c r="E110" s="301"/>
      <c r="F110" s="327"/>
      <c r="G110" s="297"/>
    </row>
    <row r="111" spans="1:33" ht="15.75" thickBot="1" x14ac:dyDescent="0.3">
      <c r="A111" s="331" t="str">
        <f>Statistics!$A$38</f>
        <v>Type of animal</v>
      </c>
      <c r="B111" s="332" t="str">
        <f>IF(ISNUMBER((($B$71*Statistics!$F38/Statistics!$D38*Statistics!$B$19)+($C$71*Statistics!$G38/Statistics!$E38*Statistics!$B$20))/2),(($B$71*Statistics!$F38/Statistics!$D38*Statistics!$B$19)+($C$71*Statistics!$G38/Statistics!$E38*Statistics!$B$20))/2,"")</f>
        <v/>
      </c>
      <c r="C111" s="332" t="str">
        <f>IF(ISNUMBER((($B$73*Statistics!$F38/Statistics!$D38*Statistics!$B$19)+($C$73*Statistics!$G38/Statistics!$E38*Statistics!$B$20))/2),(($B$73*Statistics!$F38/Statistics!$D38*Statistics!$B$19)+($C$73*Statistics!$G38/Statistics!$E38*Statistics!$B$20))/2,"")</f>
        <v/>
      </c>
      <c r="D111" s="352" t="str">
        <f>IF(ISNUMBER((($B$73*Statistics!$F38/Statistics!$D38)+($C$73*Statistics!$G38/Statistics!$E38))/2),(($B$73*Statistics!$F38/Statistics!$D38)+($C$73*Statistics!$G38/Statistics!$E38))/2,"")</f>
        <v/>
      </c>
      <c r="E111" s="301"/>
      <c r="F111" s="327"/>
      <c r="G111" s="297"/>
    </row>
    <row r="112" spans="1:33" x14ac:dyDescent="0.25">
      <c r="A112" s="297"/>
      <c r="B112" s="297"/>
      <c r="C112" s="297"/>
      <c r="D112" s="297"/>
      <c r="E112" s="297"/>
      <c r="F112" s="297"/>
      <c r="G112" s="297"/>
    </row>
    <row r="113" spans="1:7" x14ac:dyDescent="0.25">
      <c r="A113" s="297"/>
      <c r="B113" s="297"/>
      <c r="C113" s="297"/>
      <c r="D113" s="297"/>
      <c r="E113" s="297"/>
      <c r="F113" s="297"/>
      <c r="G113" s="297"/>
    </row>
    <row r="114" spans="1:7" x14ac:dyDescent="0.25">
      <c r="A114" s="297"/>
      <c r="B114" s="297"/>
      <c r="C114" s="297"/>
      <c r="D114" s="297"/>
      <c r="E114" s="297"/>
      <c r="F114" s="297"/>
      <c r="G114" s="297"/>
    </row>
    <row r="115" spans="1:7" x14ac:dyDescent="0.25">
      <c r="A115" s="297"/>
      <c r="B115" s="296"/>
      <c r="C115" s="296"/>
      <c r="D115" s="297"/>
      <c r="E115" s="297"/>
      <c r="F115" s="297"/>
      <c r="G115" s="297"/>
    </row>
    <row r="116" spans="1:7" x14ac:dyDescent="0.25">
      <c r="A116" s="297"/>
      <c r="B116" s="296"/>
      <c r="C116" s="296"/>
      <c r="D116" s="297"/>
      <c r="E116" s="297"/>
      <c r="F116" s="297"/>
      <c r="G116" s="297"/>
    </row>
    <row r="117" spans="1:7" x14ac:dyDescent="0.25">
      <c r="A117" s="297"/>
      <c r="B117" s="296"/>
      <c r="C117" s="297"/>
      <c r="D117" s="297"/>
      <c r="E117" s="297"/>
      <c r="F117" s="297"/>
      <c r="G117" s="297"/>
    </row>
    <row r="118" spans="1:7" x14ac:dyDescent="0.25">
      <c r="A118" s="297"/>
      <c r="B118" s="297"/>
      <c r="C118" s="297"/>
      <c r="D118" s="297"/>
      <c r="E118" s="297"/>
      <c r="F118" s="297"/>
      <c r="G118" s="297"/>
    </row>
    <row r="119" spans="1:7" x14ac:dyDescent="0.25">
      <c r="A119" s="297"/>
      <c r="B119" s="297"/>
      <c r="C119" s="297"/>
      <c r="D119" s="297"/>
      <c r="E119" s="297"/>
      <c r="F119" s="297"/>
      <c r="G119" s="297"/>
    </row>
    <row r="120" spans="1:7" x14ac:dyDescent="0.25">
      <c r="A120" s="297"/>
      <c r="B120" s="296"/>
      <c r="C120" s="296"/>
      <c r="D120" s="297"/>
      <c r="E120" s="297"/>
      <c r="F120" s="297"/>
      <c r="G120" s="297"/>
    </row>
    <row r="121" spans="1:7" x14ac:dyDescent="0.25">
      <c r="A121" s="297"/>
      <c r="B121" s="296"/>
      <c r="C121" s="296"/>
      <c r="D121" s="297"/>
      <c r="E121" s="297"/>
      <c r="F121" s="297"/>
      <c r="G121" s="297"/>
    </row>
  </sheetData>
  <sheetProtection algorithmName="SHA-512" hashValue="8qLp543NkW7QrJp2xAAIJGsyHBVmvnohW7b1/CCerjxs8nQ1u/JvDL8Gw2WOcFKLZdUiOn62YLsLc0rQnDuWqQ==" saltValue="yWd9EEPAfVp0SeHhT5UA1w==" spinCount="100000" sheet="1" objects="1" scenarios="1" formatColumns="0"/>
  <sortState xmlns:xlrd2="http://schemas.microsoft.com/office/spreadsheetml/2017/richdata2" ref="N27:V57">
    <sortCondition ref="N27:N57"/>
  </sortState>
  <conditionalFormatting sqref="B18:C18 B75:C77 B80:C80">
    <cfRule type="cellIs" dxfId="11" priority="11" operator="lessThan">
      <formula>0</formula>
    </cfRule>
    <cfRule type="cellIs" dxfId="10" priority="12" operator="greaterThan">
      <formula>0</formula>
    </cfRule>
  </conditionalFormatting>
  <conditionalFormatting sqref="B19:C19">
    <cfRule type="containsText" dxfId="9" priority="23" operator="containsText" text="WARNING">
      <formula>NOT(ISERROR(SEARCH("WARNING",B19)))</formula>
    </cfRule>
  </conditionalFormatting>
  <conditionalFormatting sqref="D33:F65">
    <cfRule type="cellIs" dxfId="8" priority="1" operator="equal">
      <formula>0</formula>
    </cfRule>
  </conditionalFormatting>
  <conditionalFormatting sqref="G66">
    <cfRule type="containsText" dxfId="7" priority="2" operator="containsText" text="Voucher">
      <formula>NOT(ISERROR(SEARCH("Voucher",G66)))</formula>
    </cfRule>
  </conditionalFormatting>
  <conditionalFormatting sqref="I33:I65">
    <cfRule type="containsText" dxfId="6" priority="13" operator="containsText" text="high">
      <formula>NOT(ISERROR(SEARCH("high",I33)))</formula>
    </cfRule>
  </conditionalFormatting>
  <hyperlinks>
    <hyperlink ref="G66" location="'COMPILATION OF VOUCHERNUMBERS'!A1" display="'COMPILATION OF VOUCHERNUMBERS'!A1" xr:uid="{00000000-0004-0000-0600-000000000000}"/>
    <hyperlink ref="G69:I69" location="Blad2!A1" display="Blad2!A1" xr:uid="{00000000-0004-0000-0600-000001000000}"/>
  </hyperlinks>
  <pageMargins left="0.70866141732283472" right="0.70866141732283472" top="0.74803149606299213" bottom="0.74803149606299213" header="0.31496062992125984" footer="0.31496062992125984"/>
  <pageSetup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5" tint="0.39997558519241921"/>
  </sheetPr>
  <dimension ref="A1:V62"/>
  <sheetViews>
    <sheetView showGridLines="0" topLeftCell="A20" zoomScaleNormal="100" workbookViewId="0">
      <selection activeCell="J31" sqref="J31"/>
    </sheetView>
  </sheetViews>
  <sheetFormatPr defaultColWidth="9.140625" defaultRowHeight="15" x14ac:dyDescent="0.25"/>
  <cols>
    <col min="1" max="1" width="53" style="14" customWidth="1"/>
    <col min="2" max="2" width="19.140625" style="14" customWidth="1"/>
    <col min="3" max="3" width="19.28515625" style="14" customWidth="1"/>
    <col min="4" max="4" width="25.28515625" style="14" customWidth="1"/>
    <col min="5" max="5" width="0.85546875" style="14" hidden="1" customWidth="1"/>
    <col min="6" max="6" width="0.140625" style="14" customWidth="1"/>
    <col min="7" max="7" width="13.7109375" style="14" hidden="1" customWidth="1"/>
    <col min="8" max="8" width="1.5703125" style="14" hidden="1" customWidth="1"/>
    <col min="9" max="9" width="29.85546875" style="14" customWidth="1"/>
    <col min="10" max="11" width="9.140625" style="14"/>
    <col min="12" max="12" width="9.140625" style="14" hidden="1" customWidth="1"/>
    <col min="13" max="13" width="14.42578125" style="14" hidden="1" customWidth="1"/>
    <col min="14" max="22" width="9.140625" style="14" hidden="1" customWidth="1"/>
    <col min="23" max="25" width="9.140625" style="14" customWidth="1"/>
    <col min="26" max="16384" width="9.140625" style="14"/>
  </cols>
  <sheetData>
    <row r="1" spans="1:8" ht="31.5" thickTop="1" thickBot="1" x14ac:dyDescent="0.45">
      <c r="A1" s="152" t="s">
        <v>631</v>
      </c>
      <c r="B1" s="244"/>
      <c r="C1" s="244"/>
      <c r="D1" s="244"/>
      <c r="E1" s="244"/>
      <c r="F1" s="245"/>
      <c r="G1" s="244"/>
      <c r="H1" s="245"/>
    </row>
    <row r="2" spans="1:8" ht="15.75" thickTop="1" x14ac:dyDescent="0.25"/>
    <row r="3" spans="1:8" x14ac:dyDescent="0.25">
      <c r="A3" s="144" t="s">
        <v>632</v>
      </c>
      <c r="B3" s="336"/>
      <c r="C3" s="337"/>
      <c r="D3" s="337"/>
      <c r="E3" s="297"/>
      <c r="F3" s="297"/>
    </row>
    <row r="4" spans="1:8" x14ac:dyDescent="0.25">
      <c r="A4" s="144" t="s">
        <v>633</v>
      </c>
      <c r="B4" s="336"/>
      <c r="C4" s="337"/>
      <c r="D4" s="337"/>
      <c r="E4" s="297"/>
      <c r="F4" s="297"/>
    </row>
    <row r="5" spans="1:8" ht="15.75" thickBot="1" x14ac:dyDescent="0.3">
      <c r="A5" s="297"/>
      <c r="B5" s="297"/>
      <c r="C5" s="297"/>
      <c r="D5" s="297"/>
      <c r="E5" s="297"/>
      <c r="F5" s="297"/>
    </row>
    <row r="6" spans="1:8" ht="15.75" thickBot="1" x14ac:dyDescent="0.3">
      <c r="A6" s="275" t="s">
        <v>603</v>
      </c>
      <c r="B6" s="338">
        <f>Costs!$C$24</f>
        <v>0</v>
      </c>
      <c r="C6" s="338">
        <f>Costs!$G$24</f>
        <v>0</v>
      </c>
      <c r="D6" s="339" t="s">
        <v>19</v>
      </c>
      <c r="E6" s="301"/>
      <c r="F6" s="297"/>
    </row>
    <row r="7" spans="1:8" ht="15.75" thickBot="1" x14ac:dyDescent="0.3">
      <c r="A7" s="250" t="s">
        <v>575</v>
      </c>
      <c r="B7" s="363"/>
      <c r="C7" s="363"/>
      <c r="D7" s="252" t="str">
        <f>IF(ISNUMBER((B7+C7)/(B9+C9)),(B7+C7)/(B9+C9),"")</f>
        <v/>
      </c>
      <c r="E7" s="301"/>
      <c r="F7" s="297"/>
    </row>
    <row r="8" spans="1:8" ht="15.75" thickBot="1" x14ac:dyDescent="0.3">
      <c r="A8" s="253" t="s">
        <v>576</v>
      </c>
      <c r="B8" s="364"/>
      <c r="C8" s="364"/>
      <c r="D8" s="252" t="str">
        <f>IF(ISNUMBER((B8+C8)/(B9+C9)),(B8+C8)/(B9+C9),"")</f>
        <v/>
      </c>
      <c r="E8" s="301"/>
      <c r="F8" s="297"/>
    </row>
    <row r="9" spans="1:8" ht="15.75" thickBot="1" x14ac:dyDescent="0.3">
      <c r="A9" s="254" t="s">
        <v>577</v>
      </c>
      <c r="B9" s="255">
        <f>SUM($B$7:$B$8)</f>
        <v>0</v>
      </c>
      <c r="C9" s="256">
        <f>SUM($C$7:$C$8)</f>
        <v>0</v>
      </c>
      <c r="D9" s="252" t="str">
        <f>IF(ISNUMBER((B9+C9)/(B11+C11)),(B9+C9)/(B11+C11),"")</f>
        <v/>
      </c>
      <c r="E9" s="301"/>
      <c r="F9" s="297"/>
    </row>
    <row r="10" spans="1:8" ht="34.5" hidden="1" customHeight="1" thickBot="1" x14ac:dyDescent="0.3">
      <c r="A10" s="340" t="s">
        <v>23</v>
      </c>
      <c r="B10" s="258">
        <v>2012</v>
      </c>
      <c r="C10" s="259">
        <v>2013</v>
      </c>
      <c r="D10" s="339" t="s">
        <v>19</v>
      </c>
      <c r="E10" s="301"/>
      <c r="F10" s="297"/>
    </row>
    <row r="11" spans="1:8" ht="28.5" hidden="1" customHeight="1" x14ac:dyDescent="0.25">
      <c r="A11" s="341" t="s">
        <v>24</v>
      </c>
      <c r="B11" s="260"/>
      <c r="C11" s="261"/>
      <c r="D11" s="342" t="e">
        <f>(B11+C11)/(B$15+C$15)</f>
        <v>#DIV/0!</v>
      </c>
      <c r="E11" s="301"/>
      <c r="F11" s="297"/>
    </row>
    <row r="12" spans="1:8" ht="27.75" hidden="1" customHeight="1" x14ac:dyDescent="0.25">
      <c r="A12" s="341" t="s">
        <v>25</v>
      </c>
      <c r="B12" s="261"/>
      <c r="C12" s="261"/>
      <c r="D12" s="342" t="e">
        <f t="shared" ref="D12:D14" si="0">(B12+C12)/(B$15+C$15)</f>
        <v>#DIV/0!</v>
      </c>
      <c r="E12" s="301"/>
      <c r="F12" s="297"/>
    </row>
    <row r="13" spans="1:8" ht="25.5" hidden="1" customHeight="1" x14ac:dyDescent="0.25">
      <c r="A13" s="341" t="s">
        <v>26</v>
      </c>
      <c r="B13" s="260"/>
      <c r="C13" s="261"/>
      <c r="D13" s="342" t="e">
        <f t="shared" si="0"/>
        <v>#DIV/0!</v>
      </c>
      <c r="E13" s="301"/>
      <c r="F13" s="297"/>
    </row>
    <row r="14" spans="1:8" ht="27.75" hidden="1" customHeight="1" x14ac:dyDescent="0.25">
      <c r="A14" s="341" t="s">
        <v>28</v>
      </c>
      <c r="B14" s="261"/>
      <c r="C14" s="261"/>
      <c r="D14" s="342" t="e">
        <f t="shared" si="0"/>
        <v>#DIV/0!</v>
      </c>
      <c r="E14" s="301"/>
      <c r="F14" s="297"/>
    </row>
    <row r="15" spans="1:8" ht="37.5" hidden="1" customHeight="1" thickBot="1" x14ac:dyDescent="0.3">
      <c r="A15" s="343" t="s">
        <v>27</v>
      </c>
      <c r="B15" s="264">
        <f>SUM(B11:B14)</f>
        <v>0</v>
      </c>
      <c r="C15" s="264">
        <f>SUM(C11:C14)</f>
        <v>0</v>
      </c>
      <c r="D15" s="344" t="e">
        <f>SUM(D11:D14)</f>
        <v>#DIV/0!</v>
      </c>
      <c r="E15" s="301"/>
      <c r="F15" s="297"/>
    </row>
    <row r="16" spans="1:8" ht="42" hidden="1" customHeight="1" thickBot="1" x14ac:dyDescent="0.3">
      <c r="A16" s="266" t="s">
        <v>29</v>
      </c>
      <c r="B16" s="267">
        <f>SUM(B7,B15)</f>
        <v>0</v>
      </c>
      <c r="C16" s="267">
        <f>SUM(C7,C15)</f>
        <v>0</v>
      </c>
      <c r="D16" s="268"/>
      <c r="E16" s="301"/>
      <c r="F16" s="297"/>
    </row>
    <row r="17" spans="1:15" x14ac:dyDescent="0.25">
      <c r="A17" s="345"/>
      <c r="B17" s="295"/>
      <c r="C17" s="295"/>
      <c r="D17" s="296"/>
      <c r="E17" s="301"/>
      <c r="F17" s="297"/>
    </row>
    <row r="18" spans="1:15" ht="15.75" x14ac:dyDescent="0.25">
      <c r="A18" s="144" t="s">
        <v>634</v>
      </c>
      <c r="B18" s="354"/>
      <c r="C18" s="354"/>
      <c r="D18" s="347"/>
      <c r="E18" s="348"/>
      <c r="F18" s="346"/>
      <c r="G18" s="98"/>
      <c r="N18" s="16"/>
      <c r="O18" s="16"/>
    </row>
    <row r="19" spans="1:15" ht="15.75" x14ac:dyDescent="0.25">
      <c r="A19" s="144"/>
      <c r="B19" s="354"/>
      <c r="C19" s="354"/>
      <c r="D19" s="347"/>
      <c r="E19" s="348"/>
      <c r="F19" s="346"/>
      <c r="G19" s="98"/>
      <c r="N19" s="16"/>
      <c r="O19" s="16"/>
    </row>
    <row r="20" spans="1:15" ht="15.75" thickBot="1" x14ac:dyDescent="0.3">
      <c r="A20" s="346"/>
      <c r="B20" s="347"/>
      <c r="C20" s="347"/>
      <c r="D20" s="347"/>
      <c r="E20" s="348"/>
      <c r="F20" s="346"/>
      <c r="G20" s="98"/>
      <c r="N20" s="16"/>
      <c r="O20" s="16"/>
    </row>
    <row r="21" spans="1:15" ht="21" thickBot="1" x14ac:dyDescent="0.35">
      <c r="A21" s="378" t="s">
        <v>618</v>
      </c>
      <c r="B21" s="379"/>
      <c r="C21" s="379"/>
      <c r="D21" s="380"/>
      <c r="E21" s="301"/>
      <c r="F21" s="297"/>
      <c r="H21" s="122"/>
    </row>
    <row r="22" spans="1:15" ht="20.25" x14ac:dyDescent="0.3">
      <c r="A22" s="384"/>
      <c r="B22" s="385"/>
      <c r="C22" s="386"/>
      <c r="D22" s="387"/>
      <c r="E22" s="301"/>
      <c r="F22" s="297"/>
      <c r="H22" s="122"/>
    </row>
    <row r="23" spans="1:15" x14ac:dyDescent="0.25">
      <c r="A23" s="313" t="s">
        <v>622</v>
      </c>
      <c r="B23" s="381"/>
      <c r="C23" s="381"/>
      <c r="D23" s="388"/>
      <c r="E23" s="301"/>
      <c r="F23" s="297"/>
      <c r="H23" s="122"/>
    </row>
    <row r="24" spans="1:15" x14ac:dyDescent="0.25">
      <c r="A24" s="334" t="s">
        <v>623</v>
      </c>
      <c r="B24" s="382"/>
      <c r="C24" s="381"/>
      <c r="D24" s="389"/>
      <c r="E24" s="301"/>
      <c r="F24" s="297"/>
      <c r="H24" s="122"/>
    </row>
    <row r="25" spans="1:15" x14ac:dyDescent="0.25">
      <c r="A25" s="334" t="s">
        <v>624</v>
      </c>
      <c r="B25" s="382"/>
      <c r="C25" s="381"/>
      <c r="D25" s="389"/>
      <c r="E25" s="301"/>
      <c r="F25" s="297"/>
      <c r="H25" s="122"/>
    </row>
    <row r="26" spans="1:15" x14ac:dyDescent="0.25">
      <c r="A26" s="334"/>
      <c r="B26" s="382"/>
      <c r="C26" s="381"/>
      <c r="D26" s="389"/>
      <c r="E26" s="301"/>
      <c r="F26" s="297"/>
      <c r="H26" s="122"/>
    </row>
    <row r="27" spans="1:15" x14ac:dyDescent="0.25">
      <c r="A27" s="334"/>
      <c r="B27" s="391"/>
      <c r="C27" s="391"/>
      <c r="D27" s="392"/>
      <c r="E27" s="301"/>
      <c r="F27" s="297"/>
      <c r="H27" s="122"/>
    </row>
    <row r="28" spans="1:15" x14ac:dyDescent="0.25">
      <c r="A28" s="334" t="s">
        <v>635</v>
      </c>
      <c r="B28" s="334"/>
      <c r="C28" s="334"/>
      <c r="D28" s="392"/>
      <c r="E28" s="301"/>
      <c r="F28" s="297"/>
      <c r="H28" s="122"/>
    </row>
    <row r="29" spans="1:15" x14ac:dyDescent="0.25">
      <c r="A29" s="334" t="s">
        <v>626</v>
      </c>
      <c r="B29" s="391"/>
      <c r="C29" s="391"/>
      <c r="D29" s="392"/>
      <c r="E29" s="301"/>
      <c r="F29" s="297"/>
      <c r="H29" s="122"/>
    </row>
    <row r="30" spans="1:15" x14ac:dyDescent="0.25">
      <c r="A30" s="334" t="s">
        <v>627</v>
      </c>
      <c r="B30" s="391"/>
      <c r="C30" s="391"/>
      <c r="D30" s="392"/>
      <c r="E30" s="301"/>
      <c r="F30" s="297"/>
      <c r="H30" s="122"/>
    </row>
    <row r="31" spans="1:15" ht="21.75" customHeight="1" x14ac:dyDescent="0.25">
      <c r="A31" s="334"/>
      <c r="B31" s="391"/>
      <c r="C31" s="391"/>
      <c r="D31" s="392"/>
      <c r="E31" s="301"/>
      <c r="F31" s="297"/>
      <c r="H31" s="122"/>
    </row>
    <row r="32" spans="1:15" ht="21.75" customHeight="1" x14ac:dyDescent="0.25">
      <c r="A32" s="334"/>
      <c r="B32" s="391"/>
      <c r="C32" s="391"/>
      <c r="D32" s="392"/>
      <c r="E32" s="301"/>
      <c r="F32" s="297"/>
      <c r="H32" s="122"/>
    </row>
    <row r="33" spans="1:9" ht="21.75" customHeight="1" thickBot="1" x14ac:dyDescent="0.3">
      <c r="A33" s="334"/>
      <c r="B33" s="382"/>
      <c r="C33" s="381"/>
      <c r="D33" s="389"/>
      <c r="E33" s="301"/>
      <c r="F33" s="297"/>
      <c r="H33" s="122"/>
    </row>
    <row r="34" spans="1:9" ht="15.75" x14ac:dyDescent="0.25">
      <c r="A34" s="318" t="s">
        <v>20</v>
      </c>
      <c r="B34" s="319">
        <f>Statistics!$D$19</f>
        <v>0</v>
      </c>
      <c r="C34" s="314"/>
      <c r="D34" s="315"/>
      <c r="E34" s="301"/>
      <c r="F34" s="297"/>
    </row>
    <row r="35" spans="1:9" ht="16.5" thickBot="1" x14ac:dyDescent="0.3">
      <c r="A35" s="320" t="s">
        <v>420</v>
      </c>
      <c r="B35" s="321">
        <f>C6+1</f>
        <v>1</v>
      </c>
      <c r="C35" s="314"/>
      <c r="D35" s="315"/>
      <c r="E35" s="301"/>
      <c r="F35" s="297"/>
    </row>
    <row r="36" spans="1:9" ht="15.75" thickBot="1" x14ac:dyDescent="0.3">
      <c r="A36" s="313"/>
      <c r="B36" s="314"/>
      <c r="C36" s="322"/>
      <c r="D36" s="315"/>
      <c r="E36" s="301"/>
      <c r="F36" s="297"/>
    </row>
    <row r="37" spans="1:9" ht="15.75" thickBot="1" x14ac:dyDescent="0.3">
      <c r="A37" s="335" t="s">
        <v>553</v>
      </c>
      <c r="B37" s="326" t="s">
        <v>628</v>
      </c>
      <c r="C37" s="326" t="s">
        <v>629</v>
      </c>
      <c r="D37" s="353" t="s">
        <v>630</v>
      </c>
      <c r="E37" s="301"/>
      <c r="F37" s="297"/>
    </row>
    <row r="38" spans="1:9" x14ac:dyDescent="0.25">
      <c r="A38" s="366" t="str">
        <f>Statistics!$A$24</f>
        <v xml:space="preserve">Cage type </v>
      </c>
      <c r="B38" s="330" t="str">
        <f>IF(ISNUMBER(($B$7*Statistics!F24/Statistics!B24*Statistics!$B$19)+($C$7*Statistics!G24/Statistics!C24*Statistics!$B$20)),($B$7*Statistics!F24/Statistics!B24*Statistics!$B$19)+($C$7*Statistics!G24/Statistics!C24*Statistics!$B$20),"")</f>
        <v/>
      </c>
      <c r="C38" s="330" t="str">
        <f>IF(ISNUMBER(($B$9*Statistics!F24/Statistics!B24*Statistics!$B$19)+($C$9*Statistics!G24/Statistics!C24*Statistics!$B$20)),($B$9*Statistics!F24/Statistics!B24*Statistics!$B$19)+($C$9*Statistics!G24/Statistics!C24*Statistics!$B$20),"")</f>
        <v/>
      </c>
      <c r="D38" s="349" t="str">
        <f>IF(ISNUMBER(($B$9*Statistics!F24/Statistics!B24)+($C$9*Statistics!G24/Statistics!C24)),($B$9*Statistics!F24/Statistics!B24)+($C$9*Statistics!G24/Statistics!C24),"")</f>
        <v/>
      </c>
      <c r="E38" s="301"/>
      <c r="F38" s="350"/>
      <c r="G38" s="127"/>
      <c r="H38" s="91"/>
    </row>
    <row r="39" spans="1:9" x14ac:dyDescent="0.25">
      <c r="A39" s="334" t="str">
        <f>Statistics!$A$25</f>
        <v>Cage type</v>
      </c>
      <c r="B39" s="325" t="str">
        <f>IF(ISNUMBER(($B$7*Statistics!F25/Statistics!B25*Statistics!$B$19)+($C$7*Statistics!G25/Statistics!C25*Statistics!$B$20)),($B$7*Statistics!F25/Statistics!B25*Statistics!$B$19)+($C$7*Statistics!G25/Statistics!C25*Statistics!$B$20),"")</f>
        <v/>
      </c>
      <c r="C39" s="325" t="str">
        <f>IF(ISNUMBER(($B$9*Statistics!F25/Statistics!B25*Statistics!$B$19)+($C$9*Statistics!G25/Statistics!C25*Statistics!$B$20)),($B$9*Statistics!F25/Statistics!B25*Statistics!$B$19)+($C$9*Statistics!G25/Statistics!C25*Statistics!$B$20),"")</f>
        <v/>
      </c>
      <c r="D39" s="351" t="str">
        <f>IF(ISNUMBER(($B$9*Statistics!F25/Statistics!B25)+($C$9*Statistics!G25/Statistics!C25)),($B$9*Statistics!F25/Statistics!B25)+($C$9*Statistics!G25/Statistics!C25),"")</f>
        <v/>
      </c>
      <c r="E39" s="301"/>
      <c r="F39" s="350"/>
      <c r="G39" s="127"/>
      <c r="H39" s="91"/>
    </row>
    <row r="40" spans="1:9" x14ac:dyDescent="0.25">
      <c r="A40" s="334" t="str">
        <f>Statistics!$A$26</f>
        <v>Cage type</v>
      </c>
      <c r="B40" s="325" t="str">
        <f>IF(ISNUMBER(($B$7*Statistics!F26/Statistics!B26*Statistics!$B$19)+($C$7*Statistics!G26/Statistics!C26*Statistics!$B$20)),($B$7*Statistics!F26/Statistics!B26*Statistics!$B$19)+($C$7*Statistics!G26/Statistics!C26*Statistics!$B$20),"")</f>
        <v/>
      </c>
      <c r="C40" s="325" t="str">
        <f>IF(ISNUMBER(($B$9*Statistics!F26/Statistics!B26*Statistics!$B$19)+($C$9*Statistics!G26/Statistics!C26*Statistics!$B$20)),($B$9*Statistics!F26/Statistics!B26*Statistics!$B$19)+($C$9*Statistics!G26/Statistics!C26*Statistics!$B$20),"")</f>
        <v/>
      </c>
      <c r="D40" s="351" t="str">
        <f>IF(ISNUMBER(($B$9*Statistics!F26/Statistics!B26)+($C$9*Statistics!G26/Statistics!C26)),($B$9*Statistics!F26/Statistics!B26)+($C$9*Statistics!G26/Statistics!C26),"")</f>
        <v/>
      </c>
      <c r="E40" s="301"/>
      <c r="F40" s="350"/>
      <c r="G40" s="127"/>
      <c r="H40" s="91"/>
    </row>
    <row r="41" spans="1:9" x14ac:dyDescent="0.25">
      <c r="A41" s="334" t="str">
        <f>Statistics!$A$27</f>
        <v>Cage type</v>
      </c>
      <c r="B41" s="325" t="str">
        <f>IF(ISNUMBER(($B$7*Statistics!F27/Statistics!B27*Statistics!$B$19)+($C$7*Statistics!G27/Statistics!C27*Statistics!$B$20)),($B$7*Statistics!F27/Statistics!B27*Statistics!$B$19)+($C$7*Statistics!G27/Statistics!C27*Statistics!$B$20),"")</f>
        <v/>
      </c>
      <c r="C41" s="325" t="str">
        <f>IF(ISNUMBER(($B$9*Statistics!F27/Statistics!B27*Statistics!$B$19)+($C$9*Statistics!G27/Statistics!C27*Statistics!$B$20)),($B$9*Statistics!F27/Statistics!B27*Statistics!$B$19)+($C$9*Statistics!G27/Statistics!C27*Statistics!$B$20),"")</f>
        <v/>
      </c>
      <c r="D41" s="351" t="str">
        <f>IF(ISNUMBER(($B$9*Statistics!F27/Statistics!B27)+($C$9*Statistics!G27/Statistics!C27)),($B$9*Statistics!F27/Statistics!B27)+($C$9*Statistics!G27/Statistics!C27),"")</f>
        <v/>
      </c>
      <c r="E41" s="301"/>
      <c r="F41" s="296"/>
      <c r="G41" s="128"/>
      <c r="H41" s="91"/>
    </row>
    <row r="42" spans="1:9" x14ac:dyDescent="0.25">
      <c r="A42" s="334" t="str">
        <f>Statistics!$A$28</f>
        <v>Cage type</v>
      </c>
      <c r="B42" s="325" t="str">
        <f>IF(ISNUMBER(($B$7*Statistics!F28/Statistics!B28*Statistics!$B$19)+($C$7*Statistics!G28/Statistics!C28*Statistics!$B$20)),($B$7*Statistics!F28/Statistics!B28*Statistics!$B$19)+($C$7*Statistics!G28/Statistics!C28*Statistics!$B$20),"")</f>
        <v/>
      </c>
      <c r="C42" s="325" t="str">
        <f>IF(ISNUMBER(($B$9*Statistics!F28/Statistics!B28*Statistics!$B$19)+($C$9*Statistics!G28/Statistics!C28*Statistics!$B$20)),($B$9*Statistics!F28/Statistics!B28*Statistics!$B$19)+($C$9*Statistics!G28/Statistics!C28*Statistics!$B$20),"")</f>
        <v/>
      </c>
      <c r="D42" s="351" t="str">
        <f>IF(ISNUMBER(($B$9*Statistics!F28/Statistics!B28)+($C$9*Statistics!G28/Statistics!C28)),($B$9*Statistics!F28/Statistics!B28)+($C$9*Statistics!G28/Statistics!C28),"")</f>
        <v/>
      </c>
      <c r="E42" s="301"/>
      <c r="F42" s="297"/>
      <c r="G42" s="129"/>
    </row>
    <row r="43" spans="1:9" x14ac:dyDescent="0.25">
      <c r="A43" s="334" t="str">
        <f>Statistics!$A$29</f>
        <v>Cage type</v>
      </c>
      <c r="B43" s="325" t="str">
        <f>IF(ISNUMBER(($B$7*Statistics!F29/Statistics!B29*Statistics!$B$19)+($C$7*Statistics!G29/Statistics!C29*Statistics!$B$20)),($B$7*Statistics!F29/Statistics!B29*Statistics!$B$19)+($C$7*Statistics!G29/Statistics!C29*Statistics!$B$20),"")</f>
        <v/>
      </c>
      <c r="C43" s="325" t="str">
        <f>IF(ISNUMBER(($B$9*Statistics!F29/Statistics!B29*Statistics!$B$19)+($C$9*Statistics!G29/Statistics!C29*Statistics!$B$20)),($B$9*Statistics!F29/Statistics!B29*Statistics!$B$19)+($C$9*Statistics!G29/Statistics!C29*Statistics!$B$20),"")</f>
        <v/>
      </c>
      <c r="D43" s="351" t="str">
        <f>IF(ISNUMBER(($B$9*Statistics!F29/Statistics!B29)+($C$9*Statistics!G29/Statistics!C29)),($B$9*Statistics!F29/Statistics!B29)+($C$9*Statistics!G29/Statistics!C29),"")</f>
        <v/>
      </c>
      <c r="E43" s="301"/>
      <c r="F43" s="314"/>
      <c r="G43" s="130"/>
      <c r="H43" s="9"/>
      <c r="I43"/>
    </row>
    <row r="44" spans="1:9" ht="15.75" thickBot="1" x14ac:dyDescent="0.3">
      <c r="A44" s="367" t="str">
        <f>Statistics!$A$30</f>
        <v>Cage type</v>
      </c>
      <c r="B44" s="332" t="str">
        <f>IF(ISNUMBER(($B$7*Statistics!F30/Statistics!B30*Statistics!$B$19)+($C$7*Statistics!G30/Statistics!C30*Statistics!$B$20)),($B$7*Statistics!F30/Statistics!B30*Statistics!$B$19)+($C$7*Statistics!G30/Statistics!C30*Statistics!$B$20),"")</f>
        <v/>
      </c>
      <c r="C44" s="332" t="str">
        <f>IF(ISNUMBER(($B$9*Statistics!F30/Statistics!B30*Statistics!$B$19)+($C$9*Statistics!G30/Statistics!C30*Statistics!$B$20)),($B$9*Statistics!F30/Statistics!B30*Statistics!$B$19)+($C$9*Statistics!G30/Statistics!C30*Statistics!$B$20),"")</f>
        <v/>
      </c>
      <c r="D44" s="352" t="str">
        <f>IF(ISNUMBER(($B$9*Statistics!F30/Statistics!B30)+($C$9*Statistics!G30/Statistics!C30)),($B$9*Statistics!F30/Statistics!B30)+($C$9*Statistics!G30/Statistics!C30),"")</f>
        <v/>
      </c>
      <c r="E44" s="301"/>
      <c r="F44" s="314"/>
      <c r="G44" s="9"/>
      <c r="H44" s="9"/>
      <c r="I44"/>
    </row>
    <row r="45" spans="1:9" ht="15.75" thickBot="1" x14ac:dyDescent="0.3">
      <c r="A45" s="335" t="s">
        <v>554</v>
      </c>
      <c r="B45" s="323" t="s">
        <v>628</v>
      </c>
      <c r="C45" s="323" t="s">
        <v>629</v>
      </c>
      <c r="D45" s="324" t="s">
        <v>630</v>
      </c>
      <c r="E45" s="301"/>
      <c r="F45" s="297"/>
    </row>
    <row r="46" spans="1:9" x14ac:dyDescent="0.25">
      <c r="A46" s="329" t="str">
        <f>Statistics!$A$32</f>
        <v>Type of animal</v>
      </c>
      <c r="B46" s="330" t="str">
        <f>IF(ISNUMBER(($B$7*Statistics!F32/Statistics!D32*Statistics!$B$19)+($C$7*Statistics!G32/Statistics!E32*Statistics!$B$20)),($B$7*Statistics!F32/Statistics!D32*Statistics!$B$19)+($C$7*Statistics!G32/Statistics!E32*Statistics!$B$20),"")</f>
        <v/>
      </c>
      <c r="C46" s="330" t="str">
        <f>IF(ISNUMBER(($B$9*Statistics!F32/Statistics!D32*Statistics!$B$19)+($C$9*Statistics!G32/Statistics!E32*Statistics!$B$20)),($B$9*Statistics!F32/Statistics!D32*Statistics!$B$19)+($C$9*Statistics!G32/Statistics!E32*Statistics!$B$20),"")</f>
        <v/>
      </c>
      <c r="D46" s="349" t="str">
        <f>IF(ISNUMBER(($B$9*Statistics!F32/Statistics!D32)+($C$9*Statistics!G32/Statistics!E32)),($B$9*Statistics!F32/Statistics!D32)+($C$9*Statistics!G32/Statistics!E32),"")</f>
        <v/>
      </c>
      <c r="E46" s="301"/>
      <c r="F46" s="297"/>
    </row>
    <row r="47" spans="1:9" x14ac:dyDescent="0.25">
      <c r="A47" s="313" t="str">
        <f>Statistics!$A$33</f>
        <v>Type of animal</v>
      </c>
      <c r="B47" s="325" t="str">
        <f>IF(ISNUMBER(($B$7*Statistics!F33/Statistics!D33*Statistics!$B$19)+($C$7*Statistics!G33/Statistics!E33*Statistics!$B$20)),($B$7*Statistics!F33/Statistics!D33*Statistics!$B$19)+($C$7*Statistics!G33/Statistics!E33*Statistics!$B$20),"")</f>
        <v/>
      </c>
      <c r="C47" s="325" t="str">
        <f>IF(ISNUMBER(($B$9*Statistics!F33/Statistics!D33*Statistics!$B$19)+($C$9*Statistics!G33/Statistics!E33*Statistics!$B$20)),($B$9*Statistics!F33/Statistics!D33*Statistics!$B$19)+($C$9*Statistics!G33/Statistics!E33*Statistics!$B$20),"")</f>
        <v/>
      </c>
      <c r="D47" s="351" t="str">
        <f>IF(ISNUMBER(($B$9*Statistics!F33/Statistics!D33)+($C$9*Statistics!G33/Statistics!E33)),($B$9*Statistics!F33/Statistics!D33)+($C$9*Statistics!G33/Statistics!E33),"")</f>
        <v/>
      </c>
      <c r="E47" s="301"/>
      <c r="F47" s="297"/>
    </row>
    <row r="48" spans="1:9" x14ac:dyDescent="0.25">
      <c r="A48" s="313" t="str">
        <f>Statistics!$A$34</f>
        <v>Type of animal</v>
      </c>
      <c r="B48" s="325" t="str">
        <f>IF(ISNUMBER(($B$7*Statistics!F34/Statistics!D34*Statistics!$B$19)+($C$7*Statistics!G34/Statistics!E34*Statistics!$B$20)),($B$7*Statistics!F34/Statistics!D34*Statistics!$B$19)+($C$7*Statistics!G34/Statistics!E34*Statistics!$B$20),"")</f>
        <v/>
      </c>
      <c r="C48" s="325" t="str">
        <f>IF(ISNUMBER(($B$9*Statistics!F34/Statistics!D34*Statistics!$B$19)+($C$9*Statistics!G34/Statistics!E34*Statistics!$B$20)),($B$9*Statistics!F34/Statistics!D34*Statistics!$B$19)+($C$9*Statistics!G34/Statistics!E34*Statistics!$B$20),"")</f>
        <v/>
      </c>
      <c r="D48" s="351" t="str">
        <f>IF(ISNUMBER(($B$9*Statistics!F34/Statistics!D34)+($C$9*Statistics!G34/Statistics!E34)),($B$9*Statistics!F34/Statistics!D34)+($C$9*Statistics!G34/Statistics!E34),"")</f>
        <v/>
      </c>
      <c r="E48" s="301"/>
      <c r="F48" s="297"/>
    </row>
    <row r="49" spans="1:6" x14ac:dyDescent="0.25">
      <c r="A49" s="313" t="str">
        <f>Statistics!$A$35</f>
        <v>Type of animal</v>
      </c>
      <c r="B49" s="325" t="str">
        <f>IF(ISNUMBER(($B$7*Statistics!F35/Statistics!D35*Statistics!$B$19)+($C$7*Statistics!G35/Statistics!E35*Statistics!$B$20)),($B$7*Statistics!F35/Statistics!D35*Statistics!$B$19)+($C$7*Statistics!G35/Statistics!E35*Statistics!$B$20),"")</f>
        <v/>
      </c>
      <c r="C49" s="325" t="str">
        <f>IF(ISNUMBER(($B$9*Statistics!F35/Statistics!D35*Statistics!$B$19)+($C$9*Statistics!G35/Statistics!E35*Statistics!$B$20)),($B$9*Statistics!F35/Statistics!D35*Statistics!$B$19)+($C$9*Statistics!G35/Statistics!E35*Statistics!$B$20),"")</f>
        <v/>
      </c>
      <c r="D49" s="351" t="str">
        <f>IF(ISNUMBER(($B$9*Statistics!F35/Statistics!D35)+($C$9*Statistics!G35/Statistics!E35)),($B$9*Statistics!F35/Statistics!D35)+($C$9*Statistics!G35/Statistics!E35),"")</f>
        <v/>
      </c>
      <c r="E49" s="301"/>
      <c r="F49" s="297"/>
    </row>
    <row r="50" spans="1:6" x14ac:dyDescent="0.25">
      <c r="A50" s="313" t="str">
        <f>Statistics!$A$36</f>
        <v>Type of animal</v>
      </c>
      <c r="B50" s="325" t="str">
        <f>IF(ISNUMBER(($B$7*Statistics!F36/Statistics!D36*Statistics!$B$19)+($C$7*Statistics!G36/Statistics!E36*Statistics!$B$20)),($B$7*Statistics!F36/Statistics!D36*Statistics!$B$19)+($C$7*Statistics!G36/Statistics!E36*Statistics!$B$20),"")</f>
        <v/>
      </c>
      <c r="C50" s="325" t="str">
        <f>IF(ISNUMBER(($B$9*Statistics!F36/Statistics!D36*Statistics!$B$19)+($C$9*Statistics!G36/Statistics!E36*Statistics!$B$20)),($B$9*Statistics!F36/Statistics!D36*Statistics!$B$19)+($C$9*Statistics!G36/Statistics!E36*Statistics!$B$20),"")</f>
        <v/>
      </c>
      <c r="D50" s="351" t="str">
        <f>IF(ISNUMBER(($B$9*Statistics!F36/Statistics!D36)+($C$9*Statistics!G36/Statistics!E36)),($B$9*Statistics!F36/Statistics!D36)+($C$9*Statistics!G36/Statistics!E36),"")</f>
        <v/>
      </c>
      <c r="E50" s="301"/>
      <c r="F50" s="297"/>
    </row>
    <row r="51" spans="1:6" x14ac:dyDescent="0.25">
      <c r="A51" s="313" t="str">
        <f>Statistics!$A$37</f>
        <v>Type of animal</v>
      </c>
      <c r="B51" s="325" t="str">
        <f>IF(ISNUMBER(($B$7*Statistics!F37/Statistics!D37*Statistics!$B$19)+($C$7*Statistics!G37/Statistics!E37*Statistics!$B$20)),($B$7*Statistics!F37/Statistics!D37*Statistics!$B$19)+($C$7*Statistics!G37/Statistics!E37*Statistics!$B$20),"")</f>
        <v/>
      </c>
      <c r="C51" s="325" t="str">
        <f>IF(ISNUMBER(($B$9*Statistics!F37/Statistics!D37*Statistics!$B$19)+($C$9*Statistics!G37/Statistics!E37*Statistics!$B$20)),($B$9*Statistics!F37/Statistics!D37*Statistics!$B$19)+($C$9*Statistics!G37/Statistics!E37*Statistics!$B$20),"")</f>
        <v/>
      </c>
      <c r="D51" s="351" t="str">
        <f>IF(ISNUMBER(($B$9*Statistics!F37/Statistics!D37)+($C$9*Statistics!G37/Statistics!E37)),($B$9*Statistics!F37/Statistics!D37)+($C$9*Statistics!G37/Statistics!E37),"")</f>
        <v/>
      </c>
      <c r="E51" s="301"/>
      <c r="F51" s="297"/>
    </row>
    <row r="52" spans="1:6" ht="15.75" thickBot="1" x14ac:dyDescent="0.3">
      <c r="A52" s="331" t="str">
        <f>Statistics!$A$38</f>
        <v>Type of animal</v>
      </c>
      <c r="B52" s="332" t="str">
        <f>IF(ISNUMBER(($B$7*Statistics!F38/Statistics!D38*Statistics!$B$19)+($C$7*Statistics!G38/Statistics!E38*Statistics!$B$20)),($B$7*Statistics!F38/Statistics!D38*Statistics!$B$19)+($C$7*Statistics!G38/Statistics!E38*Statistics!$B$20),"")</f>
        <v/>
      </c>
      <c r="C52" s="332" t="str">
        <f>IF(ISNUMBER(($B$9*Statistics!F38/Statistics!D38*Statistics!$B$19)+($C$9*Statistics!G38/Statistics!E38*Statistics!$B$20)),($B$9*Statistics!F38/Statistics!D38*Statistics!$B$19)+($C$9*Statistics!G38/Statistics!E38*Statistics!$B$20),"")</f>
        <v/>
      </c>
      <c r="D52" s="352" t="str">
        <f>IF(ISNUMBER(($B$9*Statistics!F38/Statistics!D38)+($C$9*Statistics!G38/Statistics!E38)),($B$9*Statistics!F38/Statistics!D38)+($C$9*Statistics!G38/Statistics!E38),"")</f>
        <v/>
      </c>
      <c r="E52" s="301"/>
      <c r="F52" s="297"/>
    </row>
    <row r="53" spans="1:6" x14ac:dyDescent="0.25">
      <c r="A53" s="297"/>
      <c r="B53" s="297"/>
      <c r="C53" s="297"/>
      <c r="D53" s="297"/>
      <c r="E53" s="297"/>
      <c r="F53" s="297"/>
    </row>
    <row r="56" spans="1:6" x14ac:dyDescent="0.25">
      <c r="B56" s="91"/>
      <c r="C56" s="91"/>
    </row>
    <row r="57" spans="1:6" x14ac:dyDescent="0.25">
      <c r="B57" s="91"/>
      <c r="C57" s="91"/>
    </row>
    <row r="58" spans="1:6" x14ac:dyDescent="0.25">
      <c r="B58" s="91"/>
    </row>
    <row r="61" spans="1:6" x14ac:dyDescent="0.25">
      <c r="B61" s="91"/>
      <c r="C61" s="91"/>
    </row>
    <row r="62" spans="1:6" x14ac:dyDescent="0.25">
      <c r="B62" s="91"/>
      <c r="C62" s="91"/>
    </row>
  </sheetData>
  <sheetProtection algorithmName="SHA-512" hashValue="YRSNEsm2YeYHc1oTHIbIEsWpRmf+4YCCQQ1KFvP2uYd5qBUN7PuE6hD72mUccy/2n2evq04tnWjTtDNfMggcSg==" saltValue="DrFkn87JzYYL6PWaszxESQ==" spinCount="100000" sheet="1" objects="1" scenarios="1" formatColumns="0"/>
  <conditionalFormatting sqref="B7:C8">
    <cfRule type="cellIs" dxfId="5" priority="3" operator="equal">
      <formula>0</formula>
    </cfRule>
  </conditionalFormatting>
  <conditionalFormatting sqref="B17:C17">
    <cfRule type="containsText" dxfId="4" priority="13" operator="containsText" text="WARNING">
      <formula>NOT(ISERROR(SEARCH("WARNING",B17)))</formula>
    </cfRule>
  </conditionalFormatting>
  <conditionalFormatting sqref="B23:C23">
    <cfRule type="cellIs" dxfId="3" priority="1" operator="lessThan">
      <formula>0</formula>
    </cfRule>
    <cfRule type="cellIs" dxfId="2" priority="2" operator="greaterThan">
      <formula>0</formula>
    </cfRule>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7" tint="0.39997558519241921"/>
  </sheetPr>
  <dimension ref="A1:E40"/>
  <sheetViews>
    <sheetView workbookViewId="0">
      <selection activeCell="A5" sqref="A5:A6"/>
    </sheetView>
  </sheetViews>
  <sheetFormatPr defaultColWidth="9.140625" defaultRowHeight="15" x14ac:dyDescent="0.25"/>
  <cols>
    <col min="1" max="1" width="51.85546875" style="14" customWidth="1"/>
    <col min="2" max="2" width="52.140625" style="14" customWidth="1"/>
    <col min="3" max="3" width="17.140625" style="14" customWidth="1"/>
    <col min="4" max="4" width="51.5703125" style="14" customWidth="1"/>
    <col min="5" max="5" width="16.28515625" style="14" customWidth="1"/>
    <col min="6" max="16384" width="9.140625" style="14"/>
  </cols>
  <sheetData>
    <row r="1" spans="1:5" ht="31.5" thickTop="1" thickBot="1" x14ac:dyDescent="0.45">
      <c r="A1" s="355" t="s">
        <v>605</v>
      </c>
      <c r="B1" s="244"/>
      <c r="C1" s="244"/>
      <c r="D1" s="356"/>
      <c r="E1" s="357"/>
    </row>
    <row r="2" spans="1:5" ht="16.5" thickTop="1" x14ac:dyDescent="0.25">
      <c r="A2" s="246" t="s">
        <v>636</v>
      </c>
      <c r="B2" s="99"/>
      <c r="C2" s="98"/>
      <c r="D2" s="98"/>
      <c r="E2" s="99"/>
    </row>
    <row r="3" spans="1:5" ht="15.75" x14ac:dyDescent="0.25">
      <c r="A3" s="246" t="s">
        <v>637</v>
      </c>
      <c r="B3" s="99"/>
      <c r="C3" s="98"/>
      <c r="D3" s="99"/>
    </row>
    <row r="4" spans="1:5" ht="21.75" thickBot="1" x14ac:dyDescent="0.4">
      <c r="A4" s="87"/>
      <c r="C4" s="98"/>
      <c r="D4" s="99"/>
    </row>
    <row r="5" spans="1:5" ht="15.75" thickBot="1" x14ac:dyDescent="0.3">
      <c r="B5" s="142">
        <f>Statistics!$A$19</f>
        <v>0</v>
      </c>
      <c r="D5" s="142">
        <f>Statistics!$A$20</f>
        <v>0</v>
      </c>
    </row>
    <row r="6" spans="1:5" ht="15.75" thickBot="1" x14ac:dyDescent="0.3">
      <c r="A6" s="79" t="s">
        <v>416</v>
      </c>
      <c r="B6" s="111" t="s">
        <v>604</v>
      </c>
      <c r="C6" s="126" t="s">
        <v>419</v>
      </c>
      <c r="D6" s="111" t="s">
        <v>604</v>
      </c>
      <c r="E6" s="126" t="s">
        <v>419</v>
      </c>
    </row>
    <row r="7" spans="1:5" x14ac:dyDescent="0.25">
      <c r="A7" s="134" t="str">
        <f>'Cost calculation'!$A33</f>
        <v>4396_Reimbursement data connection</v>
      </c>
      <c r="B7" s="143" t="str">
        <f>IF(ISNUMBER(C7),"Specify vouchernumber &amp; comment!","")</f>
        <v/>
      </c>
      <c r="C7" s="137" t="str">
        <f>IF(ISNUMBER('Cost calculation'!$D33),'Cost calculation'!$D33,"")</f>
        <v/>
      </c>
      <c r="D7" s="143" t="str">
        <f>IF(ISNUMBER(E7),"Specify vouchernumber &amp; comment!","")</f>
        <v/>
      </c>
      <c r="E7" s="137" t="str">
        <f>IF(ISNUMBER('Cost calculation'!$F33),'Cost calculation'!$F33,"")</f>
        <v/>
      </c>
    </row>
    <row r="8" spans="1:5" x14ac:dyDescent="0.25">
      <c r="A8" s="135" t="str">
        <f>'Cost calculation'!$A34</f>
        <v>5531_External representation (entertainment)</v>
      </c>
      <c r="B8" s="143" t="str">
        <f t="shared" ref="B8:B39" si="0">IF(ISNUMBER(C8),"Specify vouchernumber &amp; comment!","")</f>
        <v/>
      </c>
      <c r="C8" s="137" t="str">
        <f>IF(ISNUMBER('Cost calculation'!$D34),'Cost calculation'!$D34,"")</f>
        <v/>
      </c>
      <c r="D8" s="143" t="str">
        <f t="shared" ref="D8:D39" si="1">IF(ISNUMBER(E8),"Specify vouchernumber &amp; comment!","")</f>
        <v/>
      </c>
      <c r="E8" s="137" t="str">
        <f>IF(ISNUMBER('Cost calculation'!$F34),'Cost calculation'!$F34,"")</f>
        <v/>
      </c>
    </row>
    <row r="9" spans="1:5" x14ac:dyDescent="0.25">
      <c r="A9" s="135" t="str">
        <f>'Cost calculation'!$A35</f>
        <v>5611_Short term investments</v>
      </c>
      <c r="B9" s="143" t="str">
        <f t="shared" si="0"/>
        <v/>
      </c>
      <c r="C9" s="137" t="str">
        <f>IF(ISNUMBER('Cost calculation'!$D35),'Cost calculation'!$D35,"")</f>
        <v/>
      </c>
      <c r="D9" s="143" t="str">
        <f t="shared" si="1"/>
        <v/>
      </c>
      <c r="E9" s="137" t="str">
        <f>IF(ISNUMBER('Cost calculation'!$F35),'Cost calculation'!$F35,"")</f>
        <v/>
      </c>
    </row>
    <row r="10" spans="1:5" x14ac:dyDescent="0.25">
      <c r="A10" s="135" t="str">
        <f>'Cost calculation'!$A36</f>
        <v>5613_Consumables</v>
      </c>
      <c r="B10" s="143" t="str">
        <f t="shared" si="0"/>
        <v/>
      </c>
      <c r="C10" s="137" t="str">
        <f>IF(ISNUMBER('Cost calculation'!$D36),'Cost calculation'!$D36,"")</f>
        <v/>
      </c>
      <c r="D10" s="143" t="str">
        <f t="shared" si="1"/>
        <v/>
      </c>
      <c r="E10" s="137" t="str">
        <f>IF(ISNUMBER('Cost calculation'!$F36),'Cost calculation'!$F36,"")</f>
        <v/>
      </c>
    </row>
    <row r="11" spans="1:5" x14ac:dyDescent="0.25">
      <c r="A11" s="135" t="str">
        <f>'Cost calculation'!$A37</f>
        <v>5722_Computer programs, licenses</v>
      </c>
      <c r="B11" s="143" t="str">
        <f t="shared" si="0"/>
        <v/>
      </c>
      <c r="C11" s="137" t="str">
        <f>IF(ISNUMBER('Cost calculation'!$D37),'Cost calculation'!$D37,"")</f>
        <v/>
      </c>
      <c r="D11" s="143" t="str">
        <f t="shared" si="1"/>
        <v/>
      </c>
      <c r="E11" s="137" t="str">
        <f>IF(ISNUMBER('Cost calculation'!$F37),'Cost calculation'!$F37,"")</f>
        <v/>
      </c>
    </row>
    <row r="12" spans="1:5" x14ac:dyDescent="0.25">
      <c r="A12" s="135" t="str">
        <f>'Cost calculation'!$A38</f>
        <v>5754_Data communications</v>
      </c>
      <c r="B12" s="143" t="str">
        <f t="shared" si="0"/>
        <v/>
      </c>
      <c r="C12" s="137" t="str">
        <f>IF(ISNUMBER('Cost calculation'!$D38),'Cost calculation'!$D38,"")</f>
        <v/>
      </c>
      <c r="D12" s="143" t="str">
        <f t="shared" si="1"/>
        <v/>
      </c>
      <c r="E12" s="137" t="str">
        <f>IF(ISNUMBER('Cost calculation'!$F38),'Cost calculation'!$F38,"")</f>
        <v/>
      </c>
    </row>
    <row r="13" spans="1:5" x14ac:dyDescent="0.25">
      <c r="A13" s="135" t="str">
        <f>'Cost calculation'!$A39</f>
        <v xml:space="preserve">5761_Short term hire/leasing, machines, equipment </v>
      </c>
      <c r="B13" s="143" t="str">
        <f t="shared" si="0"/>
        <v/>
      </c>
      <c r="C13" s="137" t="str">
        <f>IF(ISNUMBER('Cost calculation'!$D39),'Cost calculation'!$D39,"")</f>
        <v/>
      </c>
      <c r="D13" s="143" t="str">
        <f t="shared" si="1"/>
        <v/>
      </c>
      <c r="E13" s="137" t="str">
        <f>IF(ISNUMBER('Cost calculation'!$F39),'Cost calculation'!$F39,"")</f>
        <v/>
      </c>
    </row>
    <row r="14" spans="1:5" x14ac:dyDescent="0.25">
      <c r="A14" s="135" t="str">
        <f>'Cost calculation'!$A40</f>
        <v>5762_Short term hire/leasing cars</v>
      </c>
      <c r="B14" s="143" t="str">
        <f t="shared" si="0"/>
        <v/>
      </c>
      <c r="C14" s="137" t="str">
        <f>IF(ISNUMBER('Cost calculation'!$D40),'Cost calculation'!$D40,"")</f>
        <v/>
      </c>
      <c r="D14" s="143" t="str">
        <f t="shared" si="1"/>
        <v/>
      </c>
      <c r="E14" s="137" t="str">
        <f>IF(ISNUMBER('Cost calculation'!$F40),'Cost calculation'!$F40,"")</f>
        <v/>
      </c>
    </row>
    <row r="15" spans="1:5" x14ac:dyDescent="0.25">
      <c r="A15" s="135" t="str">
        <f>'Cost calculation'!$A41</f>
        <v>5763_Servicing and maintenance contracts</v>
      </c>
      <c r="B15" s="143" t="str">
        <f t="shared" si="0"/>
        <v/>
      </c>
      <c r="C15" s="137" t="str">
        <f>IF(ISNUMBER('Cost calculation'!$D41),'Cost calculation'!$D41,"")</f>
        <v/>
      </c>
      <c r="D15" s="143" t="str">
        <f t="shared" si="1"/>
        <v/>
      </c>
      <c r="E15" s="137" t="str">
        <f>IF(ISNUMBER('Cost calculation'!$F41),'Cost calculation'!$F41,"")</f>
        <v/>
      </c>
    </row>
    <row r="16" spans="1:5" x14ac:dyDescent="0.25">
      <c r="A16" s="135" t="str">
        <f>'Cost calculation'!$A42</f>
        <v>5769_Accrual operational leasing, non-public sector</v>
      </c>
      <c r="B16" s="143" t="str">
        <f t="shared" si="0"/>
        <v/>
      </c>
      <c r="C16" s="137" t="str">
        <f>IF(ISNUMBER('Cost calculation'!$D42),'Cost calculation'!$D42,"")</f>
        <v/>
      </c>
      <c r="D16" s="143" t="str">
        <f t="shared" si="1"/>
        <v/>
      </c>
      <c r="E16" s="137" t="str">
        <f>IF(ISNUMBER('Cost calculation'!$F42),'Cost calculation'!$F42,"")</f>
        <v/>
      </c>
    </row>
    <row r="17" spans="1:5" x14ac:dyDescent="0.25">
      <c r="A17" s="135" t="str">
        <f>'Cost calculation'!$A43</f>
        <v>5771_Freight and transportation services</v>
      </c>
      <c r="B17" s="143" t="str">
        <f t="shared" si="0"/>
        <v/>
      </c>
      <c r="C17" s="137" t="str">
        <f>IF(ISNUMBER('Cost calculation'!$D43),'Cost calculation'!$D43,"")</f>
        <v/>
      </c>
      <c r="D17" s="143" t="str">
        <f t="shared" si="1"/>
        <v/>
      </c>
      <c r="E17" s="137" t="str">
        <f>IF(ISNUMBER('Cost calculation'!$F43),'Cost calculation'!$F43,"")</f>
        <v/>
      </c>
    </row>
    <row r="18" spans="1:5" x14ac:dyDescent="0.25">
      <c r="A18" s="135" t="str">
        <f>'Cost calculation'!$A44</f>
        <v>5772_Freight fee for purchase of goods</v>
      </c>
      <c r="B18" s="143" t="str">
        <f t="shared" si="0"/>
        <v/>
      </c>
      <c r="C18" s="137" t="str">
        <f>IF(ISNUMBER('Cost calculation'!$D44),'Cost calculation'!$D44,"")</f>
        <v/>
      </c>
      <c r="D18" s="143" t="str">
        <f t="shared" si="1"/>
        <v/>
      </c>
      <c r="E18" s="137" t="str">
        <f>IF(ISNUMBER('Cost calculation'!$F44),'Cost calculation'!$F44,"")</f>
        <v/>
      </c>
    </row>
    <row r="19" spans="1:5" x14ac:dyDescent="0.25">
      <c r="A19" s="135" t="str">
        <f>'Cost calculation'!$A45</f>
        <v>40118_Internal salaries</v>
      </c>
      <c r="B19" s="143" t="str">
        <f t="shared" si="0"/>
        <v/>
      </c>
      <c r="C19" s="137" t="str">
        <f>IF(ISNUMBER('Cost calculation'!$D45),'Cost calculation'!$D45,"")</f>
        <v/>
      </c>
      <c r="D19" s="143" t="str">
        <f t="shared" si="1"/>
        <v/>
      </c>
      <c r="E19" s="137" t="str">
        <f>IF(ISNUMBER('Cost calculation'!$F45),'Cost calculation'!$F45,"")</f>
        <v/>
      </c>
    </row>
    <row r="20" spans="1:5" x14ac:dyDescent="0.25">
      <c r="A20" s="135" t="str">
        <f>'Cost calculation'!$A46</f>
        <v xml:space="preserve">40119_Salaries to permanent employed personnel </v>
      </c>
      <c r="B20" s="143" t="str">
        <f t="shared" si="0"/>
        <v/>
      </c>
      <c r="C20" s="137" t="str">
        <f>IF(ISNUMBER('Cost calculation'!$D46),'Cost calculation'!$D46,"")</f>
        <v/>
      </c>
      <c r="D20" s="143" t="str">
        <f t="shared" si="1"/>
        <v/>
      </c>
      <c r="E20" s="137" t="str">
        <f>IF(ISNUMBER('Cost calculation'!$F46),'Cost calculation'!$F46,"")</f>
        <v/>
      </c>
    </row>
    <row r="21" spans="1:5" x14ac:dyDescent="0.25">
      <c r="A21" s="135" t="str">
        <f>'Cost calculation'!$A47</f>
        <v>40218_Department internal services</v>
      </c>
      <c r="B21" s="143" t="str">
        <f>IF(ISNUMBER(C21),"Specify vouchernumber &amp; comment!","")</f>
        <v/>
      </c>
      <c r="C21" s="137" t="str">
        <f>IF(ISNUMBER('Cost calculation'!$D47),'Cost calculation'!$D47,"")</f>
        <v/>
      </c>
      <c r="D21" s="143" t="str">
        <f t="shared" si="1"/>
        <v/>
      </c>
      <c r="E21" s="137" t="str">
        <f>IF(ISNUMBER('Cost calculation'!$F47),'Cost calculation'!$F47,"")</f>
        <v/>
      </c>
    </row>
    <row r="22" spans="1:5" x14ac:dyDescent="0.25">
      <c r="A22" s="135" t="str">
        <f>'Cost calculation'!$A48</f>
        <v>40219_Services carried out by KI personnel</v>
      </c>
      <c r="B22" s="143" t="str">
        <f t="shared" si="0"/>
        <v/>
      </c>
      <c r="C22" s="137" t="str">
        <f>IF(ISNUMBER('Cost calculation'!$D48),'Cost calculation'!$D48,"")</f>
        <v/>
      </c>
      <c r="D22" s="143" t="str">
        <f t="shared" si="1"/>
        <v/>
      </c>
      <c r="E22" s="137" t="str">
        <f>IF(ISNUMBER('Cost calculation'!$F48),'Cost calculation'!$F48,"")</f>
        <v/>
      </c>
    </row>
    <row r="23" spans="1:5" x14ac:dyDescent="0.25">
      <c r="A23" s="135" t="str">
        <f>'Cost calculation'!$A49</f>
        <v xml:space="preserve">40229_Internal audit </v>
      </c>
      <c r="B23" s="143" t="str">
        <f t="shared" si="0"/>
        <v/>
      </c>
      <c r="C23" s="137" t="str">
        <f>IF(ISNUMBER('Cost calculation'!$D49),'Cost calculation'!$D49,"")</f>
        <v/>
      </c>
      <c r="D23" s="143" t="str">
        <f t="shared" si="1"/>
        <v/>
      </c>
      <c r="E23" s="137" t="str">
        <f>IF(ISNUMBER('Cost calculation'!$F49),'Cost calculation'!$F49,"")</f>
        <v/>
      </c>
    </row>
    <row r="24" spans="1:5" x14ac:dyDescent="0.25">
      <c r="A24" s="135" t="str">
        <f>'Cost calculation'!$A50</f>
        <v xml:space="preserve">48119_Courses/conferences </v>
      </c>
      <c r="B24" s="143" t="str">
        <f t="shared" si="0"/>
        <v/>
      </c>
      <c r="C24" s="137" t="str">
        <f>IF(ISNUMBER('Cost calculation'!$D50),'Cost calculation'!$D50,"")</f>
        <v/>
      </c>
      <c r="D24" s="143" t="str">
        <f t="shared" si="1"/>
        <v/>
      </c>
      <c r="E24" s="137" t="str">
        <f>IF(ISNUMBER('Cost calculation'!$F50),'Cost calculation'!$F50,"")</f>
        <v/>
      </c>
    </row>
    <row r="25" spans="1:5" x14ac:dyDescent="0.25">
      <c r="A25" s="135" t="str">
        <f>'Cost calculation'!$A51</f>
        <v xml:space="preserve">55319_Gift from KI Profilbutiken to an external person </v>
      </c>
      <c r="B25" s="143" t="str">
        <f t="shared" si="0"/>
        <v/>
      </c>
      <c r="C25" s="137" t="str">
        <f>IF(ISNUMBER('Cost calculation'!$D51),'Cost calculation'!$D51,"")</f>
        <v/>
      </c>
      <c r="D25" s="143" t="str">
        <f t="shared" si="1"/>
        <v/>
      </c>
      <c r="E25" s="137" t="str">
        <f>IF(ISNUMBER('Cost calculation'!$F51),'Cost calculation'!$F51,"")</f>
        <v/>
      </c>
    </row>
    <row r="26" spans="1:5" x14ac:dyDescent="0.25">
      <c r="A26" s="135" t="str">
        <f>'Cost calculation'!$A52</f>
        <v>56418_Internal purchase/sale of chemicals</v>
      </c>
      <c r="B26" s="143" t="str">
        <f t="shared" si="0"/>
        <v/>
      </c>
      <c r="C26" s="137" t="str">
        <f>IF(ISNUMBER('Cost calculation'!$D52),'Cost calculation'!$D52,"")</f>
        <v/>
      </c>
      <c r="D26" s="143" t="str">
        <f t="shared" si="1"/>
        <v/>
      </c>
      <c r="E26" s="137" t="str">
        <f>IF(ISNUMBER('Cost calculation'!$F52),'Cost calculation'!$F52,"")</f>
        <v/>
      </c>
    </row>
    <row r="27" spans="1:5" x14ac:dyDescent="0.25">
      <c r="A27" s="135" t="str">
        <f>'Cost calculation'!$A53</f>
        <v>56419_Chemicals</v>
      </c>
      <c r="B27" s="143" t="str">
        <f t="shared" si="0"/>
        <v/>
      </c>
      <c r="C27" s="137" t="str">
        <f>IF(ISNUMBER('Cost calculation'!$D53),'Cost calculation'!$D53,"")</f>
        <v/>
      </c>
      <c r="D27" s="143" t="str">
        <f t="shared" si="1"/>
        <v/>
      </c>
      <c r="E27" s="137" t="str">
        <f>IF(ISNUMBER('Cost calculation'!$F53),'Cost calculation'!$F53,"")</f>
        <v/>
      </c>
    </row>
    <row r="28" spans="1:5" x14ac:dyDescent="0.25">
      <c r="A28" s="135" t="str">
        <f>'Cost calculation'!$A54</f>
        <v>56518_ Internal purchase/sale of biosubstances</v>
      </c>
      <c r="B28" s="143" t="str">
        <f t="shared" si="0"/>
        <v/>
      </c>
      <c r="C28" s="137" t="str">
        <f>IF(ISNUMBER('Cost calculation'!$D54),'Cost calculation'!$D54,"")</f>
        <v/>
      </c>
      <c r="D28" s="143" t="str">
        <f t="shared" si="1"/>
        <v/>
      </c>
      <c r="E28" s="137" t="str">
        <f>IF(ISNUMBER('Cost calculation'!$F54),'Cost calculation'!$F54,"")</f>
        <v/>
      </c>
    </row>
    <row r="29" spans="1:5" x14ac:dyDescent="0.25">
      <c r="A29" s="135" t="str">
        <f>'Cost calculation'!$A55</f>
        <v>56519_Biosubstances</v>
      </c>
      <c r="B29" s="143" t="str">
        <f t="shared" si="0"/>
        <v/>
      </c>
      <c r="C29" s="137" t="str">
        <f>IF(ISNUMBER('Cost calculation'!$D55),'Cost calculation'!$D55,"")</f>
        <v/>
      </c>
      <c r="D29" s="143" t="str">
        <f t="shared" si="1"/>
        <v/>
      </c>
      <c r="E29" s="137" t="str">
        <f>IF(ISNUMBER('Cost calculation'!$F55),'Cost calculation'!$F55,"")</f>
        <v/>
      </c>
    </row>
    <row r="30" spans="1:5" x14ac:dyDescent="0.25">
      <c r="A30" s="135" t="str">
        <f>'Cost calculation'!$A56</f>
        <v>56618_Internal purchase/sale animals</v>
      </c>
      <c r="B30" s="143" t="str">
        <f t="shared" si="0"/>
        <v/>
      </c>
      <c r="C30" s="137" t="str">
        <f>IF(ISNUMBER('Cost calculation'!$D56),'Cost calculation'!$D56,"")</f>
        <v/>
      </c>
      <c r="D30" s="143" t="str">
        <f t="shared" si="1"/>
        <v/>
      </c>
      <c r="E30" s="137" t="str">
        <f>IF(ISNUMBER('Cost calculation'!$F56),'Cost calculation'!$F56,"")</f>
        <v/>
      </c>
    </row>
    <row r="31" spans="1:5" x14ac:dyDescent="0.25">
      <c r="A31" s="135" t="str">
        <f>'Cost calculation'!$A57</f>
        <v xml:space="preserve">56619_Animals </v>
      </c>
      <c r="B31" s="143" t="str">
        <f t="shared" si="0"/>
        <v/>
      </c>
      <c r="C31" s="137" t="str">
        <f>IF(ISNUMBER('Cost calculation'!$D57),'Cost calculation'!$D57,"")</f>
        <v/>
      </c>
      <c r="D31" s="143" t="str">
        <f t="shared" si="1"/>
        <v/>
      </c>
      <c r="E31" s="137" t="str">
        <f>IF(ISNUMBER('Cost calculation'!$F57),'Cost calculation'!$F57,"")</f>
        <v/>
      </c>
    </row>
    <row r="32" spans="1:5" x14ac:dyDescent="0.25">
      <c r="A32" s="135" t="str">
        <f>'Cost calculation'!$A58</f>
        <v xml:space="preserve">56718_Internal purchase/sale glas, plastic….. </v>
      </c>
      <c r="B32" s="143" t="str">
        <f t="shared" si="0"/>
        <v/>
      </c>
      <c r="C32" s="137" t="str">
        <f>IF(ISNUMBER('Cost calculation'!$D58),'Cost calculation'!$D58,"")</f>
        <v/>
      </c>
      <c r="D32" s="143" t="str">
        <f t="shared" si="1"/>
        <v/>
      </c>
      <c r="E32" s="137" t="str">
        <f>IF(ISNUMBER('Cost calculation'!$F58),'Cost calculation'!$F58,"")</f>
        <v/>
      </c>
    </row>
    <row r="33" spans="1:5" x14ac:dyDescent="0.25">
      <c r="A33" s="135" t="str">
        <f>'Cost calculation'!$A59</f>
        <v>56719_Glas, plastic and protective equipment</v>
      </c>
      <c r="B33" s="143" t="str">
        <f t="shared" si="0"/>
        <v/>
      </c>
      <c r="C33" s="137" t="str">
        <f>IF(ISNUMBER('Cost calculation'!$D59),'Cost calculation'!$D59,"")</f>
        <v/>
      </c>
      <c r="D33" s="143" t="str">
        <f t="shared" si="1"/>
        <v/>
      </c>
      <c r="E33" s="137" t="str">
        <f>IF(ISNUMBER('Cost calculation'!$F59),'Cost calculation'!$F59,"")</f>
        <v/>
      </c>
    </row>
    <row r="34" spans="1:5" x14ac:dyDescent="0.25">
      <c r="A34" s="135" t="str">
        <f>'Cost calculation'!$A60</f>
        <v>56998_Internatl purchase/sale other goods/consumables</v>
      </c>
      <c r="B34" s="143" t="str">
        <f t="shared" si="0"/>
        <v/>
      </c>
      <c r="C34" s="137" t="str">
        <f>IF(ISNUMBER('Cost calculation'!$D60),'Cost calculation'!$D60,"")</f>
        <v/>
      </c>
      <c r="D34" s="143" t="str">
        <f t="shared" si="1"/>
        <v/>
      </c>
      <c r="E34" s="137" t="str">
        <f>IF(ISNUMBER('Cost calculation'!$F60),'Cost calculation'!$F60,"")</f>
        <v/>
      </c>
    </row>
    <row r="35" spans="1:5" x14ac:dyDescent="0.25">
      <c r="A35" s="135" t="str">
        <f>'Cost calculation'!$A61</f>
        <v xml:space="preserve">56999_Other goods/consumables </v>
      </c>
      <c r="B35" s="143" t="str">
        <f t="shared" si="0"/>
        <v/>
      </c>
      <c r="C35" s="137" t="str">
        <f>IF(ISNUMBER('Cost calculation'!$D61),'Cost calculation'!$D61,"")</f>
        <v/>
      </c>
      <c r="D35" s="143" t="str">
        <f t="shared" si="1"/>
        <v/>
      </c>
      <c r="E35" s="137" t="str">
        <f>IF(ISNUMBER('Cost calculation'!$F61),'Cost calculation'!$F61,"")</f>
        <v/>
      </c>
    </row>
    <row r="36" spans="1:5" x14ac:dyDescent="0.25">
      <c r="A36" s="135" t="str">
        <f>'Cost calculation'!$A62</f>
        <v xml:space="preserve">57979_Fee tailormade educations </v>
      </c>
      <c r="B36" s="143" t="str">
        <f t="shared" si="0"/>
        <v/>
      </c>
      <c r="C36" s="137" t="str">
        <f>IF(ISNUMBER('Cost calculation'!$D62),'Cost calculation'!$D62,"")</f>
        <v/>
      </c>
      <c r="D36" s="143" t="str">
        <f t="shared" si="1"/>
        <v/>
      </c>
      <c r="E36" s="137" t="str">
        <f>IF(ISNUMBER('Cost calculation'!$F62),'Cost calculation'!$F62,"")</f>
        <v/>
      </c>
    </row>
    <row r="37" spans="1:5" x14ac:dyDescent="0.25">
      <c r="A37" s="135" t="str">
        <f>'Cost calculation'!$A63</f>
        <v xml:space="preserve">57999_Other services </v>
      </c>
      <c r="B37" s="143" t="str">
        <f t="shared" si="0"/>
        <v/>
      </c>
      <c r="C37" s="137" t="str">
        <f>IF(ISNUMBER('Cost calculation'!$D63),'Cost calculation'!$D63,"")</f>
        <v/>
      </c>
      <c r="D37" s="143" t="str">
        <f t="shared" si="1"/>
        <v/>
      </c>
      <c r="E37" s="137" t="str">
        <f>IF(ISNUMBER('Cost calculation'!$F63),'Cost calculation'!$F63,"")</f>
        <v/>
      </c>
    </row>
    <row r="38" spans="1:5" x14ac:dyDescent="0.25">
      <c r="A38" s="135" t="str">
        <f>'Cost calculation'!$A64</f>
        <v>69909_Depreciation costs fixed assets (KI internal invoice)</v>
      </c>
      <c r="B38" s="143" t="str">
        <f t="shared" si="0"/>
        <v/>
      </c>
      <c r="C38" s="137" t="str">
        <f>IF(ISNUMBER('Cost calculation'!$D64),'Cost calculation'!$D64,"")</f>
        <v/>
      </c>
      <c r="D38" s="143" t="str">
        <f t="shared" si="1"/>
        <v/>
      </c>
      <c r="E38" s="137" t="str">
        <f>IF(ISNUMBER('Cost calculation'!$F64),'Cost calculation'!$F64,"")</f>
        <v/>
      </c>
    </row>
    <row r="39" spans="1:5" ht="15.75" thickBot="1" x14ac:dyDescent="0.3">
      <c r="A39" s="136" t="str">
        <f>'Cost calculation'!$A65</f>
        <v>69908_Part of equipment/facility</v>
      </c>
      <c r="B39" s="143" t="str">
        <f t="shared" si="0"/>
        <v/>
      </c>
      <c r="C39" s="137" t="str">
        <f>IF(ISNUMBER('Cost calculation'!$D65),'Cost calculation'!$D65,"")</f>
        <v/>
      </c>
      <c r="D39" s="143" t="str">
        <f t="shared" si="1"/>
        <v/>
      </c>
      <c r="E39" s="137" t="str">
        <f>IF(ISNUMBER('Cost calculation'!$F65),'Cost calculation'!$F65,"")</f>
        <v/>
      </c>
    </row>
    <row r="40" spans="1:5" ht="15.75" thickBot="1" x14ac:dyDescent="0.3">
      <c r="A40" s="79" t="s">
        <v>428</v>
      </c>
      <c r="B40" s="131"/>
      <c r="C40" s="132">
        <f>SUM($C$7:$C$39)</f>
        <v>0</v>
      </c>
      <c r="D40" s="131"/>
      <c r="E40" s="133">
        <f>SUM($E$7:$E$39)</f>
        <v>0</v>
      </c>
    </row>
  </sheetData>
  <sheetProtection algorithmName="SHA-512" hashValue="ObvaGczLE6otetXsuixm9FyeH1amXSb1vd1gf4c9Z1BCWly8dAYA7zwzFKXot/v+COatAN3D0FRfHUUYpQHIDQ==" saltValue="twhXJgXHfoJ0ts6IFgds5Q==" spinCount="100000" sheet="1" objects="1" scenarios="1" formatColumns="0"/>
  <conditionalFormatting sqref="B7:B39">
    <cfRule type="containsText" dxfId="1" priority="5" operator="containsText" text="Specify">
      <formula>NOT(ISERROR(SEARCH("Specify",B7)))</formula>
    </cfRule>
  </conditionalFormatting>
  <conditionalFormatting sqref="D7:D39">
    <cfRule type="containsText" dxfId="0" priority="1" operator="containsText" text="Specify">
      <formula>NOT(ISERROR(SEARCH("Specify",D7)))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Instruction</vt:lpstr>
      <vt:lpstr>Documentation requirements</vt:lpstr>
      <vt:lpstr>Statistics</vt:lpstr>
      <vt:lpstr>Costs</vt:lpstr>
      <vt:lpstr>Cost distribution</vt:lpstr>
      <vt:lpstr>SUPPORTING DOCUMENT</vt:lpstr>
      <vt:lpstr>Cost calculation</vt:lpstr>
      <vt:lpstr>Cost calculation budget</vt:lpstr>
      <vt:lpstr>Compilation of vouchernumbers</vt:lpstr>
      <vt:lpstr>Kodning</vt:lpstr>
      <vt:lpstr>'Documentation requirements'!Utskriftsområde</vt:lpstr>
      <vt:lpstr>Instruction!Utskriftsområde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Malm</dc:creator>
  <cp:lastModifiedBy>Tove Älvemark Asp</cp:lastModifiedBy>
  <cp:lastPrinted>2014-07-23T14:47:04Z</cp:lastPrinted>
  <dcterms:created xsi:type="dcterms:W3CDTF">2014-03-10T16:31:48Z</dcterms:created>
  <dcterms:modified xsi:type="dcterms:W3CDTF">2026-01-21T13:07:58Z</dcterms:modified>
</cp:coreProperties>
</file>